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Alessi\Documents\Práce soukr\Fiala Roman\07 Zámečnická\Rozpočty\Rozpočet, 2023-07-27\"/>
    </mc:Choice>
  </mc:AlternateContent>
  <xr:revisionPtr revIDLastSave="0" documentId="13_ncr:11_{E7859A03-CB4C-4BED-9603-A4937D79C391}"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VRN VRN Naklady" sheetId="12" r:id="rId4"/>
    <sheet name="2022-08-18 01 Pol" sheetId="13" r:id="rId5"/>
    <sheet name="2022-08-18 02 Pol" sheetId="14" r:id="rId6"/>
    <sheet name="2022-08-18 03 Pol" sheetId="15" r:id="rId7"/>
    <sheet name="2022-08-18 04 Pol" sheetId="16" r:id="rId8"/>
    <sheet name="2022-08-18 05 Pol" sheetId="17" r:id="rId9"/>
  </sheets>
  <externalReferences>
    <externalReference r:id="rId10"/>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'2022-08-18 01 Pol'!$1:$7</definedName>
    <definedName name="_xlnm.Print_Titles" localSheetId="5">'2022-08-18 02 Pol'!$1:$7</definedName>
    <definedName name="_xlnm.Print_Titles" localSheetId="6">'2022-08-18 03 Pol'!$1:$7</definedName>
    <definedName name="_xlnm.Print_Titles" localSheetId="7">'2022-08-18 04 Pol'!$1:$7</definedName>
    <definedName name="_xlnm.Print_Titles" localSheetId="8">'2022-08-18 05 Pol'!$1:$7</definedName>
    <definedName name="_xlnm.Print_Titles" localSheetId="3">'VRN VRN Naklady'!$1:$7</definedName>
    <definedName name="oadresa">Stavba!$D$6</definedName>
    <definedName name="Objednatel" localSheetId="1">Stavba!$D$5</definedName>
    <definedName name="Objekt" localSheetId="1">Stavba!$B$38</definedName>
    <definedName name="_xlnm.Print_Area" localSheetId="4">'2022-08-18 01 Pol'!$A$1:$Y$240</definedName>
    <definedName name="_xlnm.Print_Area" localSheetId="5">'2022-08-18 02 Pol'!$A$1:$Y$453</definedName>
    <definedName name="_xlnm.Print_Area" localSheetId="6">'2022-08-18 03 Pol'!$A$1:$Y$113</definedName>
    <definedName name="_xlnm.Print_Area" localSheetId="7">'2022-08-18 04 Pol'!$A$1:$Y$102</definedName>
    <definedName name="_xlnm.Print_Area" localSheetId="8">'2022-08-18 05 Pol'!$A$1:$Y$66</definedName>
    <definedName name="_xlnm.Print_Area" localSheetId="1">Stavba!$A$1:$J$115</definedName>
    <definedName name="_xlnm.Print_Area" localSheetId="3">'VRN VRN Naklady'!$A$1:$Y$30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4" i="1" l="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G48" i="1"/>
  <c r="F48" i="1"/>
  <c r="G47" i="1"/>
  <c r="F47" i="1"/>
  <c r="G46" i="1"/>
  <c r="F46" i="1"/>
  <c r="G45" i="1"/>
  <c r="F45" i="1"/>
  <c r="G44" i="1"/>
  <c r="F44" i="1"/>
  <c r="G43" i="1"/>
  <c r="F43" i="1"/>
  <c r="G65" i="17"/>
  <c r="G8" i="17"/>
  <c r="G9" i="17"/>
  <c r="I9" i="17"/>
  <c r="I8" i="17" s="1"/>
  <c r="K9" i="17"/>
  <c r="K8" i="17" s="1"/>
  <c r="M9" i="17"/>
  <c r="O9" i="17"/>
  <c r="O8" i="17" s="1"/>
  <c r="Q9" i="17"/>
  <c r="Q8" i="17" s="1"/>
  <c r="V9" i="17"/>
  <c r="V8" i="17" s="1"/>
  <c r="G10" i="17"/>
  <c r="M10" i="17" s="1"/>
  <c r="I10" i="17"/>
  <c r="K10" i="17"/>
  <c r="O10" i="17"/>
  <c r="Q10" i="17"/>
  <c r="V10" i="17"/>
  <c r="G11" i="17"/>
  <c r="G12" i="17"/>
  <c r="M12" i="17" s="1"/>
  <c r="I12" i="17"/>
  <c r="K12" i="17"/>
  <c r="K11" i="17" s="1"/>
  <c r="O12" i="17"/>
  <c r="O11" i="17" s="1"/>
  <c r="Q12" i="17"/>
  <c r="Q11" i="17" s="1"/>
  <c r="V12" i="17"/>
  <c r="V11" i="17" s="1"/>
  <c r="G14" i="17"/>
  <c r="M14" i="17" s="1"/>
  <c r="I14" i="17"/>
  <c r="I11" i="17" s="1"/>
  <c r="K14" i="17"/>
  <c r="O14" i="17"/>
  <c r="Q14" i="17"/>
  <c r="V14" i="17"/>
  <c r="G15" i="17"/>
  <c r="I15" i="17"/>
  <c r="K15" i="17"/>
  <c r="M15" i="17"/>
  <c r="O15" i="17"/>
  <c r="Q15" i="17"/>
  <c r="V15" i="17"/>
  <c r="G16" i="17"/>
  <c r="I16" i="17"/>
  <c r="K16" i="17"/>
  <c r="M16" i="17"/>
  <c r="O16" i="17"/>
  <c r="Q16" i="17"/>
  <c r="V16" i="17"/>
  <c r="G17" i="17"/>
  <c r="M17" i="17" s="1"/>
  <c r="I17" i="17"/>
  <c r="K17" i="17"/>
  <c r="O17" i="17"/>
  <c r="Q17" i="17"/>
  <c r="V17" i="17"/>
  <c r="G18" i="17"/>
  <c r="I18" i="17"/>
  <c r="V18" i="17"/>
  <c r="G19" i="17"/>
  <c r="M19" i="17" s="1"/>
  <c r="M18" i="17" s="1"/>
  <c r="I19" i="17"/>
  <c r="K19" i="17"/>
  <c r="K18" i="17" s="1"/>
  <c r="O19" i="17"/>
  <c r="O18" i="17" s="1"/>
  <c r="Q19" i="17"/>
  <c r="Q18" i="17" s="1"/>
  <c r="V19" i="17"/>
  <c r="G21" i="17"/>
  <c r="G20" i="17" s="1"/>
  <c r="I21" i="17"/>
  <c r="K21" i="17"/>
  <c r="K20" i="17" s="1"/>
  <c r="M21" i="17"/>
  <c r="O21" i="17"/>
  <c r="Q21" i="17"/>
  <c r="Q20" i="17" s="1"/>
  <c r="V21" i="17"/>
  <c r="V20" i="17" s="1"/>
  <c r="G22" i="17"/>
  <c r="I22" i="17"/>
  <c r="I20" i="17" s="1"/>
  <c r="K22" i="17"/>
  <c r="M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I26" i="17"/>
  <c r="K26" i="17"/>
  <c r="M26" i="17"/>
  <c r="O26" i="17"/>
  <c r="O20" i="17" s="1"/>
  <c r="Q26" i="17"/>
  <c r="V26" i="17"/>
  <c r="G27" i="17"/>
  <c r="I27" i="17"/>
  <c r="K27" i="17"/>
  <c r="M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M32" i="17" s="1"/>
  <c r="I32" i="17"/>
  <c r="K32" i="17"/>
  <c r="O32" i="17"/>
  <c r="Q32" i="17"/>
  <c r="V32" i="17"/>
  <c r="G33" i="17"/>
  <c r="I33" i="17"/>
  <c r="K33" i="17"/>
  <c r="M33" i="17"/>
  <c r="O33" i="17"/>
  <c r="Q33" i="17"/>
  <c r="V33" i="17"/>
  <c r="G34" i="17"/>
  <c r="I34" i="17"/>
  <c r="K34" i="17"/>
  <c r="M34" i="17"/>
  <c r="O34" i="17"/>
  <c r="Q34" i="17"/>
  <c r="V34" i="17"/>
  <c r="G35" i="17"/>
  <c r="I35" i="17"/>
  <c r="K35" i="17"/>
  <c r="M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M41" i="17" s="1"/>
  <c r="I41" i="17"/>
  <c r="K41" i="17"/>
  <c r="O41" i="17"/>
  <c r="Q41" i="17"/>
  <c r="V41" i="17"/>
  <c r="G42" i="17"/>
  <c r="AF65" i="17" s="1"/>
  <c r="I42" i="17"/>
  <c r="K42" i="17"/>
  <c r="O42" i="17"/>
  <c r="Q42" i="17"/>
  <c r="V42" i="17"/>
  <c r="G43" i="17"/>
  <c r="M43" i="17" s="1"/>
  <c r="I43" i="17"/>
  <c r="K43" i="17"/>
  <c r="O43" i="17"/>
  <c r="Q43" i="17"/>
  <c r="V43" i="17"/>
  <c r="G44" i="17"/>
  <c r="M44" i="17" s="1"/>
  <c r="I44" i="17"/>
  <c r="K44" i="17"/>
  <c r="O44" i="17"/>
  <c r="Q44" i="17"/>
  <c r="V44" i="17"/>
  <c r="G45" i="17"/>
  <c r="I45" i="17"/>
  <c r="K45" i="17"/>
  <c r="M45" i="17"/>
  <c r="O45" i="17"/>
  <c r="Q45" i="17"/>
  <c r="V45" i="17"/>
  <c r="G46" i="17"/>
  <c r="I46" i="17"/>
  <c r="K46" i="17"/>
  <c r="M46" i="17"/>
  <c r="O46" i="17"/>
  <c r="Q46" i="17"/>
  <c r="V46" i="17"/>
  <c r="G47" i="17"/>
  <c r="I47" i="17"/>
  <c r="K47" i="17"/>
  <c r="M47" i="17"/>
  <c r="O47" i="17"/>
  <c r="Q47" i="17"/>
  <c r="V47" i="17"/>
  <c r="G48" i="17"/>
  <c r="M48" i="17" s="1"/>
  <c r="I48" i="17"/>
  <c r="K48" i="17"/>
  <c r="O48" i="17"/>
  <c r="Q48" i="17"/>
  <c r="V48" i="17"/>
  <c r="G49" i="17"/>
  <c r="M49" i="17" s="1"/>
  <c r="I49" i="17"/>
  <c r="K49" i="17"/>
  <c r="O49" i="17"/>
  <c r="Q49" i="17"/>
  <c r="V49" i="17"/>
  <c r="G50" i="17"/>
  <c r="I50" i="17"/>
  <c r="K50" i="17"/>
  <c r="M50" i="17"/>
  <c r="O50" i="17"/>
  <c r="Q50" i="17"/>
  <c r="V50" i="17"/>
  <c r="G51" i="17"/>
  <c r="I51" i="17"/>
  <c r="K51" i="17"/>
  <c r="M51" i="17"/>
  <c r="O51" i="17"/>
  <c r="Q51" i="17"/>
  <c r="V51" i="17"/>
  <c r="G52" i="17"/>
  <c r="I52" i="17"/>
  <c r="K52" i="17"/>
  <c r="M52" i="17"/>
  <c r="O52" i="17"/>
  <c r="Q52" i="17"/>
  <c r="V52" i="17"/>
  <c r="G54" i="17"/>
  <c r="M54" i="17" s="1"/>
  <c r="I54" i="17"/>
  <c r="K54" i="17"/>
  <c r="K53" i="17" s="1"/>
  <c r="O54" i="17"/>
  <c r="Q54" i="17"/>
  <c r="Q53" i="17" s="1"/>
  <c r="V54" i="17"/>
  <c r="V53" i="17" s="1"/>
  <c r="G55" i="17"/>
  <c r="M55" i="17" s="1"/>
  <c r="I55" i="17"/>
  <c r="K55" i="17"/>
  <c r="O55" i="17"/>
  <c r="O53" i="17" s="1"/>
  <c r="Q55" i="17"/>
  <c r="V55" i="17"/>
  <c r="G56" i="17"/>
  <c r="I56" i="17"/>
  <c r="K56" i="17"/>
  <c r="M56" i="17"/>
  <c r="O56" i="17"/>
  <c r="Q56" i="17"/>
  <c r="V56" i="17"/>
  <c r="G57" i="17"/>
  <c r="I57" i="17"/>
  <c r="K57" i="17"/>
  <c r="M57" i="17"/>
  <c r="O57" i="17"/>
  <c r="Q57" i="17"/>
  <c r="V57" i="17"/>
  <c r="G58" i="17"/>
  <c r="I58" i="17"/>
  <c r="I53" i="17" s="1"/>
  <c r="K58" i="17"/>
  <c r="M58" i="17"/>
  <c r="O58" i="17"/>
  <c r="Q58" i="17"/>
  <c r="V58" i="17"/>
  <c r="G59" i="17"/>
  <c r="I59" i="17"/>
  <c r="G60" i="17"/>
  <c r="M60" i="17" s="1"/>
  <c r="I60" i="17"/>
  <c r="K60" i="17"/>
  <c r="O60" i="17"/>
  <c r="Q60" i="17"/>
  <c r="Q59" i="17" s="1"/>
  <c r="V60" i="17"/>
  <c r="V59" i="17" s="1"/>
  <c r="G63" i="17"/>
  <c r="M63" i="17" s="1"/>
  <c r="I63" i="17"/>
  <c r="K63" i="17"/>
  <c r="K59" i="17" s="1"/>
  <c r="O63" i="17"/>
  <c r="O59" i="17" s="1"/>
  <c r="Q63" i="17"/>
  <c r="V63" i="17"/>
  <c r="AE65" i="17"/>
  <c r="G101" i="16"/>
  <c r="G9" i="16"/>
  <c r="I9" i="16"/>
  <c r="I8" i="16" s="1"/>
  <c r="K9" i="16"/>
  <c r="K8" i="16" s="1"/>
  <c r="M9" i="16"/>
  <c r="O9" i="16"/>
  <c r="O8" i="16" s="1"/>
  <c r="Q9" i="16"/>
  <c r="Q8" i="16" s="1"/>
  <c r="V9" i="16"/>
  <c r="G10" i="16"/>
  <c r="M10" i="16" s="1"/>
  <c r="I10" i="16"/>
  <c r="K10" i="16"/>
  <c r="O10" i="16"/>
  <c r="Q10" i="16"/>
  <c r="V10" i="16"/>
  <c r="V8" i="16" s="1"/>
  <c r="G11" i="16"/>
  <c r="G8" i="16" s="1"/>
  <c r="I11" i="16"/>
  <c r="K11" i="16"/>
  <c r="M11" i="16"/>
  <c r="O11" i="16"/>
  <c r="Q11" i="16"/>
  <c r="V11" i="16"/>
  <c r="G12" i="16"/>
  <c r="M12" i="16" s="1"/>
  <c r="I12" i="16"/>
  <c r="K12" i="16"/>
  <c r="O12" i="16"/>
  <c r="Q12" i="16"/>
  <c r="V12" i="16"/>
  <c r="G13" i="16"/>
  <c r="M13" i="16" s="1"/>
  <c r="I13" i="16"/>
  <c r="K13" i="16"/>
  <c r="O13" i="16"/>
  <c r="Q13" i="16"/>
  <c r="V13" i="16"/>
  <c r="G14" i="16"/>
  <c r="I14" i="16"/>
  <c r="K14" i="16"/>
  <c r="M14" i="16"/>
  <c r="O14" i="16"/>
  <c r="Q14" i="16"/>
  <c r="V14" i="16"/>
  <c r="G15" i="16"/>
  <c r="I15" i="16"/>
  <c r="K15" i="16"/>
  <c r="M15" i="16"/>
  <c r="O15" i="16"/>
  <c r="Q15" i="16"/>
  <c r="V15" i="16"/>
  <c r="G18" i="16"/>
  <c r="I18" i="16"/>
  <c r="K18" i="16"/>
  <c r="M18" i="16"/>
  <c r="O18" i="16"/>
  <c r="Q18" i="16"/>
  <c r="V18" i="16"/>
  <c r="G21" i="16"/>
  <c r="M21" i="16" s="1"/>
  <c r="I21" i="16"/>
  <c r="K21" i="16"/>
  <c r="O21" i="16"/>
  <c r="Q21" i="16"/>
  <c r="V21" i="16"/>
  <c r="G24" i="16"/>
  <c r="M24" i="16" s="1"/>
  <c r="I24" i="16"/>
  <c r="K24" i="16"/>
  <c r="O24" i="16"/>
  <c r="Q24" i="16"/>
  <c r="V24" i="16"/>
  <c r="G27" i="16"/>
  <c r="I27" i="16"/>
  <c r="K27" i="16"/>
  <c r="M27" i="16"/>
  <c r="O27" i="16"/>
  <c r="Q27" i="16"/>
  <c r="V27" i="16"/>
  <c r="G29" i="16"/>
  <c r="G30" i="16"/>
  <c r="I30" i="16"/>
  <c r="I29" i="16" s="1"/>
  <c r="K30" i="16"/>
  <c r="K29" i="16" s="1"/>
  <c r="M30" i="16"/>
  <c r="O30" i="16"/>
  <c r="O29" i="16" s="1"/>
  <c r="Q30" i="16"/>
  <c r="Q29" i="16" s="1"/>
  <c r="V30" i="16"/>
  <c r="G31" i="16"/>
  <c r="M31" i="16" s="1"/>
  <c r="I31" i="16"/>
  <c r="K31" i="16"/>
  <c r="O31" i="16"/>
  <c r="Q31" i="16"/>
  <c r="V31" i="16"/>
  <c r="V29" i="16" s="1"/>
  <c r="G32" i="16"/>
  <c r="I32" i="16"/>
  <c r="K32" i="16"/>
  <c r="M32" i="16"/>
  <c r="O32" i="16"/>
  <c r="Q32" i="16"/>
  <c r="V32" i="16"/>
  <c r="G33" i="16"/>
  <c r="M33" i="16" s="1"/>
  <c r="I33" i="16"/>
  <c r="K33" i="16"/>
  <c r="O33" i="16"/>
  <c r="Q33" i="16"/>
  <c r="V33" i="16"/>
  <c r="G34" i="16"/>
  <c r="M34" i="16" s="1"/>
  <c r="I34" i="16"/>
  <c r="K34" i="16"/>
  <c r="O34" i="16"/>
  <c r="Q34" i="16"/>
  <c r="V34" i="16"/>
  <c r="G36" i="16"/>
  <c r="G37" i="16"/>
  <c r="I37" i="16"/>
  <c r="I36" i="16" s="1"/>
  <c r="K37" i="16"/>
  <c r="K36" i="16" s="1"/>
  <c r="M37" i="16"/>
  <c r="O37" i="16"/>
  <c r="Q37" i="16"/>
  <c r="Q36" i="16" s="1"/>
  <c r="V37" i="16"/>
  <c r="G38" i="16"/>
  <c r="I38" i="16"/>
  <c r="K38" i="16"/>
  <c r="M38" i="16"/>
  <c r="O38" i="16"/>
  <c r="O36" i="16" s="1"/>
  <c r="Q38" i="16"/>
  <c r="V38" i="16"/>
  <c r="G39" i="16"/>
  <c r="I39" i="16"/>
  <c r="K39" i="16"/>
  <c r="M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V36" i="16" s="1"/>
  <c r="G43" i="16"/>
  <c r="I43" i="16"/>
  <c r="K43" i="16"/>
  <c r="M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8" i="16"/>
  <c r="M48" i="16" s="1"/>
  <c r="I48" i="16"/>
  <c r="K48" i="16"/>
  <c r="K47" i="16" s="1"/>
  <c r="O48" i="16"/>
  <c r="O47" i="16" s="1"/>
  <c r="Q48" i="16"/>
  <c r="Q47" i="16" s="1"/>
  <c r="V48" i="16"/>
  <c r="V47" i="16" s="1"/>
  <c r="G49" i="16"/>
  <c r="I49" i="16"/>
  <c r="K49" i="16"/>
  <c r="M49" i="16"/>
  <c r="O49" i="16"/>
  <c r="Q49" i="16"/>
  <c r="V49" i="16"/>
  <c r="G50" i="16"/>
  <c r="I50" i="16"/>
  <c r="K50" i="16"/>
  <c r="M50" i="16"/>
  <c r="O50" i="16"/>
  <c r="Q50" i="16"/>
  <c r="V50" i="16"/>
  <c r="G51" i="16"/>
  <c r="I51" i="16"/>
  <c r="K51" i="16"/>
  <c r="M51" i="16"/>
  <c r="O51" i="16"/>
  <c r="Q51" i="16"/>
  <c r="V51" i="16"/>
  <c r="G52" i="16"/>
  <c r="M52" i="16" s="1"/>
  <c r="I52" i="16"/>
  <c r="I47" i="16" s="1"/>
  <c r="K52" i="16"/>
  <c r="O52" i="16"/>
  <c r="Q52" i="16"/>
  <c r="V52" i="16"/>
  <c r="G53" i="16"/>
  <c r="M53" i="16" s="1"/>
  <c r="I53" i="16"/>
  <c r="K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I61" i="16"/>
  <c r="K61" i="16"/>
  <c r="M61" i="16"/>
  <c r="O61" i="16"/>
  <c r="Q61" i="16"/>
  <c r="V61" i="16"/>
  <c r="G62" i="16"/>
  <c r="I62" i="16"/>
  <c r="K62" i="16"/>
  <c r="M62" i="16"/>
  <c r="O62" i="16"/>
  <c r="Q62" i="16"/>
  <c r="V62" i="16"/>
  <c r="G63" i="16"/>
  <c r="I63" i="16"/>
  <c r="K63" i="16"/>
  <c r="M63" i="16"/>
  <c r="O63" i="16"/>
  <c r="Q63" i="16"/>
  <c r="V63" i="16"/>
  <c r="G64" i="16"/>
  <c r="M64" i="16" s="1"/>
  <c r="I64" i="16"/>
  <c r="K64" i="16"/>
  <c r="O64" i="16"/>
  <c r="Q64" i="16"/>
  <c r="V64" i="16"/>
  <c r="I65" i="16"/>
  <c r="G66" i="16"/>
  <c r="M66" i="16" s="1"/>
  <c r="I66" i="16"/>
  <c r="K66" i="16"/>
  <c r="K65" i="16" s="1"/>
  <c r="O66" i="16"/>
  <c r="O65" i="16" s="1"/>
  <c r="Q66" i="16"/>
  <c r="Q65" i="16" s="1"/>
  <c r="V66" i="16"/>
  <c r="V65" i="16" s="1"/>
  <c r="G69" i="16"/>
  <c r="I69" i="16"/>
  <c r="K69" i="16"/>
  <c r="M69" i="16"/>
  <c r="O69" i="16"/>
  <c r="Q69" i="16"/>
  <c r="V69" i="16"/>
  <c r="G72" i="16"/>
  <c r="I72" i="16"/>
  <c r="K72" i="16"/>
  <c r="M72" i="16"/>
  <c r="O72" i="16"/>
  <c r="Q72" i="16"/>
  <c r="V72" i="16"/>
  <c r="G73" i="16"/>
  <c r="I73" i="16"/>
  <c r="K73" i="16"/>
  <c r="M73" i="16"/>
  <c r="O73" i="16"/>
  <c r="Q73" i="16"/>
  <c r="V73" i="16"/>
  <c r="G76" i="16"/>
  <c r="M76" i="16" s="1"/>
  <c r="I76" i="16"/>
  <c r="K76" i="16"/>
  <c r="O76" i="16"/>
  <c r="Q76" i="16"/>
  <c r="V76" i="16"/>
  <c r="G77" i="16"/>
  <c r="M77" i="16" s="1"/>
  <c r="I77" i="16"/>
  <c r="K77" i="16"/>
  <c r="O77" i="16"/>
  <c r="Q77" i="16"/>
  <c r="V77" i="16"/>
  <c r="G78" i="16"/>
  <c r="AF101" i="16" s="1"/>
  <c r="I78" i="16"/>
  <c r="K78" i="16"/>
  <c r="O78" i="16"/>
  <c r="Q78" i="16"/>
  <c r="V78" i="16"/>
  <c r="G79" i="16"/>
  <c r="I79" i="16"/>
  <c r="K79" i="16"/>
  <c r="M79" i="16"/>
  <c r="O79" i="16"/>
  <c r="Q79" i="16"/>
  <c r="V79" i="16"/>
  <c r="G80" i="16"/>
  <c r="I80" i="16"/>
  <c r="K80" i="16"/>
  <c r="M80" i="16"/>
  <c r="O80" i="16"/>
  <c r="Q80" i="16"/>
  <c r="V80" i="16"/>
  <c r="G81" i="16"/>
  <c r="I81" i="16"/>
  <c r="K81" i="16"/>
  <c r="M81" i="16"/>
  <c r="O81" i="16"/>
  <c r="Q81" i="16"/>
  <c r="V81" i="16"/>
  <c r="G82" i="16"/>
  <c r="M82" i="16" s="1"/>
  <c r="I82" i="16"/>
  <c r="K82" i="16"/>
  <c r="O82" i="16"/>
  <c r="Q82" i="16"/>
  <c r="V82" i="16"/>
  <c r="G84" i="16"/>
  <c r="M84" i="16" s="1"/>
  <c r="I84" i="16"/>
  <c r="K84" i="16"/>
  <c r="K83" i="16" s="1"/>
  <c r="O84" i="16"/>
  <c r="Q84" i="16"/>
  <c r="Q83" i="16" s="1"/>
  <c r="V84" i="16"/>
  <c r="V83" i="16" s="1"/>
  <c r="G85" i="16"/>
  <c r="I85" i="16"/>
  <c r="K85" i="16"/>
  <c r="M85" i="16"/>
  <c r="O85" i="16"/>
  <c r="O83" i="16" s="1"/>
  <c r="Q85" i="16"/>
  <c r="V85" i="16"/>
  <c r="G86" i="16"/>
  <c r="I86" i="16"/>
  <c r="K86" i="16"/>
  <c r="M86" i="16"/>
  <c r="O86" i="16"/>
  <c r="Q86" i="16"/>
  <c r="V86" i="16"/>
  <c r="G87" i="16"/>
  <c r="I87" i="16"/>
  <c r="K87" i="16"/>
  <c r="M87" i="16"/>
  <c r="O87" i="16"/>
  <c r="Q87" i="16"/>
  <c r="V87" i="16"/>
  <c r="G88" i="16"/>
  <c r="M88" i="16" s="1"/>
  <c r="I88" i="16"/>
  <c r="K88" i="16"/>
  <c r="O88" i="16"/>
  <c r="Q88" i="16"/>
  <c r="V88" i="16"/>
  <c r="G91" i="16"/>
  <c r="M91" i="16" s="1"/>
  <c r="I91" i="16"/>
  <c r="K91" i="16"/>
  <c r="O91" i="16"/>
  <c r="Q91" i="16"/>
  <c r="V91" i="16"/>
  <c r="G92" i="16"/>
  <c r="M92" i="16" s="1"/>
  <c r="I92" i="16"/>
  <c r="K92" i="16"/>
  <c r="O92" i="16"/>
  <c r="Q92" i="16"/>
  <c r="V92" i="16"/>
  <c r="G93" i="16"/>
  <c r="I93" i="16"/>
  <c r="K93" i="16"/>
  <c r="M93" i="16"/>
  <c r="O93" i="16"/>
  <c r="Q93" i="16"/>
  <c r="V93" i="16"/>
  <c r="G94" i="16"/>
  <c r="I94" i="16"/>
  <c r="K94" i="16"/>
  <c r="M94" i="16"/>
  <c r="O94" i="16"/>
  <c r="Q94" i="16"/>
  <c r="V94" i="16"/>
  <c r="G95" i="16"/>
  <c r="I95" i="16"/>
  <c r="K95" i="16"/>
  <c r="M95" i="16"/>
  <c r="O95" i="16"/>
  <c r="Q95" i="16"/>
  <c r="V95" i="16"/>
  <c r="G96" i="16"/>
  <c r="M96" i="16" s="1"/>
  <c r="I96" i="16"/>
  <c r="K96" i="16"/>
  <c r="O96" i="16"/>
  <c r="Q96" i="16"/>
  <c r="V96" i="16"/>
  <c r="G97" i="16"/>
  <c r="M97" i="16" s="1"/>
  <c r="I97" i="16"/>
  <c r="I83" i="16" s="1"/>
  <c r="K97" i="16"/>
  <c r="O97" i="16"/>
  <c r="Q97" i="16"/>
  <c r="V97" i="16"/>
  <c r="G98" i="16"/>
  <c r="V98" i="16"/>
  <c r="G99" i="16"/>
  <c r="I99" i="16"/>
  <c r="I98" i="16" s="1"/>
  <c r="K99" i="16"/>
  <c r="K98" i="16" s="1"/>
  <c r="M99" i="16"/>
  <c r="M98" i="16" s="1"/>
  <c r="O99" i="16"/>
  <c r="O98" i="16" s="1"/>
  <c r="Q99" i="16"/>
  <c r="Q98" i="16" s="1"/>
  <c r="V99" i="16"/>
  <c r="AE101" i="16"/>
  <c r="G112" i="15"/>
  <c r="G8" i="15"/>
  <c r="G9" i="15"/>
  <c r="I9" i="15"/>
  <c r="I8" i="15" s="1"/>
  <c r="K9" i="15"/>
  <c r="K8" i="15" s="1"/>
  <c r="M9" i="15"/>
  <c r="O9" i="15"/>
  <c r="O8" i="15" s="1"/>
  <c r="Q9" i="15"/>
  <c r="Q8" i="15" s="1"/>
  <c r="V9" i="15"/>
  <c r="V8" i="15" s="1"/>
  <c r="G10" i="15"/>
  <c r="M10" i="15" s="1"/>
  <c r="I10" i="15"/>
  <c r="K10" i="15"/>
  <c r="O10" i="15"/>
  <c r="Q10" i="15"/>
  <c r="V10" i="15"/>
  <c r="G11" i="15"/>
  <c r="I11" i="15"/>
  <c r="K11" i="15"/>
  <c r="M11" i="15"/>
  <c r="O11" i="15"/>
  <c r="Q11" i="15"/>
  <c r="V11" i="15"/>
  <c r="G12" i="15"/>
  <c r="I12" i="15"/>
  <c r="K12" i="15"/>
  <c r="M12" i="15"/>
  <c r="O12" i="15"/>
  <c r="Q12" i="15"/>
  <c r="V12" i="15"/>
  <c r="G13" i="15"/>
  <c r="M13" i="15" s="1"/>
  <c r="I13" i="15"/>
  <c r="K13" i="15"/>
  <c r="O13" i="15"/>
  <c r="Q13" i="15"/>
  <c r="V13" i="15"/>
  <c r="G14" i="15"/>
  <c r="I14" i="15"/>
  <c r="K14" i="15"/>
  <c r="M14" i="15"/>
  <c r="O14" i="15"/>
  <c r="Q14" i="15"/>
  <c r="V14" i="15"/>
  <c r="G15" i="15"/>
  <c r="M15" i="15" s="1"/>
  <c r="I15" i="15"/>
  <c r="K15" i="15"/>
  <c r="O15" i="15"/>
  <c r="Q15" i="15"/>
  <c r="V15" i="15"/>
  <c r="G16" i="15"/>
  <c r="I16" i="15"/>
  <c r="K16" i="15"/>
  <c r="M16" i="15"/>
  <c r="O16" i="15"/>
  <c r="Q16" i="15"/>
  <c r="V16" i="15"/>
  <c r="G18" i="15"/>
  <c r="M18" i="15" s="1"/>
  <c r="I18" i="15"/>
  <c r="I17" i="15" s="1"/>
  <c r="K18" i="15"/>
  <c r="K17" i="15" s="1"/>
  <c r="O18" i="15"/>
  <c r="O17" i="15" s="1"/>
  <c r="Q18" i="15"/>
  <c r="Q17" i="15" s="1"/>
  <c r="V18" i="15"/>
  <c r="G19" i="15"/>
  <c r="I19" i="15"/>
  <c r="K19" i="15"/>
  <c r="M19" i="15"/>
  <c r="O19" i="15"/>
  <c r="Q19" i="15"/>
  <c r="V19" i="15"/>
  <c r="V17" i="15" s="1"/>
  <c r="G20" i="15"/>
  <c r="I20" i="15"/>
  <c r="K20" i="15"/>
  <c r="M20" i="15"/>
  <c r="O20" i="15"/>
  <c r="Q20" i="15"/>
  <c r="V20" i="15"/>
  <c r="G21" i="15"/>
  <c r="I21" i="15"/>
  <c r="K21" i="15"/>
  <c r="M21" i="15"/>
  <c r="O21" i="15"/>
  <c r="Q21" i="15"/>
  <c r="V21" i="15"/>
  <c r="G22" i="15"/>
  <c r="M22" i="15" s="1"/>
  <c r="I22" i="15"/>
  <c r="K22" i="15"/>
  <c r="O22" i="15"/>
  <c r="Q22" i="15"/>
  <c r="V22" i="15"/>
  <c r="G23" i="15"/>
  <c r="I23" i="15"/>
  <c r="K23" i="15"/>
  <c r="M23" i="15"/>
  <c r="O23" i="15"/>
  <c r="Q23" i="15"/>
  <c r="V23" i="15"/>
  <c r="G24" i="15"/>
  <c r="I24" i="15"/>
  <c r="K24" i="15"/>
  <c r="M24" i="15"/>
  <c r="O24" i="15"/>
  <c r="Q24" i="15"/>
  <c r="V24" i="15"/>
  <c r="G25" i="15"/>
  <c r="M25" i="15" s="1"/>
  <c r="I25" i="15"/>
  <c r="K25" i="15"/>
  <c r="O25" i="15"/>
  <c r="Q25" i="15"/>
  <c r="V25" i="15"/>
  <c r="G26" i="15"/>
  <c r="I26" i="15"/>
  <c r="K26" i="15"/>
  <c r="M26" i="15"/>
  <c r="O26" i="15"/>
  <c r="Q26" i="15"/>
  <c r="V26" i="15"/>
  <c r="G27" i="15"/>
  <c r="M27" i="15" s="1"/>
  <c r="I27" i="15"/>
  <c r="K27" i="15"/>
  <c r="O27" i="15"/>
  <c r="Q27" i="15"/>
  <c r="V27" i="15"/>
  <c r="G28" i="15"/>
  <c r="I28" i="15"/>
  <c r="K28" i="15"/>
  <c r="M28" i="15"/>
  <c r="O28" i="15"/>
  <c r="Q28" i="15"/>
  <c r="V28" i="15"/>
  <c r="G29" i="15"/>
  <c r="G17" i="15" s="1"/>
  <c r="I29" i="15"/>
  <c r="K29" i="15"/>
  <c r="O29" i="15"/>
  <c r="Q29" i="15"/>
  <c r="V29" i="15"/>
  <c r="G30" i="15"/>
  <c r="M30" i="15" s="1"/>
  <c r="I30" i="15"/>
  <c r="K30" i="15"/>
  <c r="O30" i="15"/>
  <c r="Q30" i="15"/>
  <c r="V30" i="15"/>
  <c r="G31" i="15"/>
  <c r="I31" i="15"/>
  <c r="K31" i="15"/>
  <c r="M31" i="15"/>
  <c r="O31" i="15"/>
  <c r="Q31" i="15"/>
  <c r="V31" i="15"/>
  <c r="G32" i="15"/>
  <c r="I32" i="15"/>
  <c r="K32" i="15"/>
  <c r="M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I36" i="15"/>
  <c r="K36" i="15"/>
  <c r="M36" i="15"/>
  <c r="O36" i="15"/>
  <c r="Q36" i="15"/>
  <c r="V36" i="15"/>
  <c r="G37" i="15"/>
  <c r="M37" i="15" s="1"/>
  <c r="I37" i="15"/>
  <c r="K37" i="15"/>
  <c r="O37" i="15"/>
  <c r="Q37" i="15"/>
  <c r="V37" i="15"/>
  <c r="G38" i="15"/>
  <c r="I38" i="15"/>
  <c r="K38" i="15"/>
  <c r="M38" i="15"/>
  <c r="O38" i="15"/>
  <c r="Q38" i="15"/>
  <c r="V38" i="15"/>
  <c r="G39" i="15"/>
  <c r="M39" i="15" s="1"/>
  <c r="I39" i="15"/>
  <c r="K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I43" i="15"/>
  <c r="K43" i="15"/>
  <c r="M43" i="15"/>
  <c r="O43" i="15"/>
  <c r="Q43" i="15"/>
  <c r="V43" i="15"/>
  <c r="G44" i="15"/>
  <c r="I44" i="15"/>
  <c r="K44" i="15"/>
  <c r="M44" i="15"/>
  <c r="O44" i="15"/>
  <c r="Q44" i="15"/>
  <c r="V44" i="15"/>
  <c r="G45" i="15"/>
  <c r="I45" i="15"/>
  <c r="K45" i="15"/>
  <c r="M45" i="15"/>
  <c r="O45" i="15"/>
  <c r="Q45" i="15"/>
  <c r="V45" i="15"/>
  <c r="G46" i="15"/>
  <c r="M46" i="15" s="1"/>
  <c r="I46" i="15"/>
  <c r="K46" i="15"/>
  <c r="O46" i="15"/>
  <c r="Q46" i="15"/>
  <c r="V46" i="15"/>
  <c r="G47" i="15"/>
  <c r="I47" i="15"/>
  <c r="K47" i="15"/>
  <c r="M47" i="15"/>
  <c r="O47" i="15"/>
  <c r="Q47" i="15"/>
  <c r="V47" i="15"/>
  <c r="G48" i="15"/>
  <c r="I48" i="15"/>
  <c r="K48" i="15"/>
  <c r="M48" i="15"/>
  <c r="O48" i="15"/>
  <c r="Q48" i="15"/>
  <c r="V48" i="15"/>
  <c r="G49" i="15"/>
  <c r="M49" i="15" s="1"/>
  <c r="I49" i="15"/>
  <c r="K49" i="15"/>
  <c r="O49" i="15"/>
  <c r="Q49" i="15"/>
  <c r="V49" i="15"/>
  <c r="G50" i="15"/>
  <c r="I50" i="15"/>
  <c r="K50" i="15"/>
  <c r="M50" i="15"/>
  <c r="O50" i="15"/>
  <c r="Q50" i="15"/>
  <c r="V50" i="15"/>
  <c r="G51" i="15"/>
  <c r="M51" i="15" s="1"/>
  <c r="I51" i="15"/>
  <c r="K51" i="15"/>
  <c r="O51" i="15"/>
  <c r="Q51" i="15"/>
  <c r="V51" i="15"/>
  <c r="G52" i="15"/>
  <c r="M52" i="15" s="1"/>
  <c r="I52" i="15"/>
  <c r="K52" i="15"/>
  <c r="O52" i="15"/>
  <c r="Q52" i="15"/>
  <c r="V52" i="15"/>
  <c r="G53" i="15"/>
  <c r="M53" i="15" s="1"/>
  <c r="I53" i="15"/>
  <c r="K53" i="15"/>
  <c r="O53" i="15"/>
  <c r="Q53" i="15"/>
  <c r="V53" i="15"/>
  <c r="G54" i="15"/>
  <c r="M54" i="15" s="1"/>
  <c r="I54" i="15"/>
  <c r="K54" i="15"/>
  <c r="O54" i="15"/>
  <c r="Q54" i="15"/>
  <c r="V54" i="15"/>
  <c r="G55" i="15"/>
  <c r="I55" i="15"/>
  <c r="K55" i="15"/>
  <c r="M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I59" i="15"/>
  <c r="K59" i="15"/>
  <c r="M59" i="15"/>
  <c r="O59" i="15"/>
  <c r="Q59" i="15"/>
  <c r="V59" i="15"/>
  <c r="G60" i="15"/>
  <c r="I60" i="15"/>
  <c r="K60" i="15"/>
  <c r="M60" i="15"/>
  <c r="O60" i="15"/>
  <c r="Q60" i="15"/>
  <c r="V60" i="15"/>
  <c r="G61" i="15"/>
  <c r="M61" i="15" s="1"/>
  <c r="I61" i="15"/>
  <c r="K61" i="15"/>
  <c r="O61" i="15"/>
  <c r="Q61" i="15"/>
  <c r="V61" i="15"/>
  <c r="G63" i="15"/>
  <c r="M63" i="15" s="1"/>
  <c r="I63" i="15"/>
  <c r="I62" i="15" s="1"/>
  <c r="K63" i="15"/>
  <c r="K62" i="15" s="1"/>
  <c r="O63" i="15"/>
  <c r="Q63" i="15"/>
  <c r="Q62" i="15" s="1"/>
  <c r="V63" i="15"/>
  <c r="G64" i="15"/>
  <c r="M64" i="15" s="1"/>
  <c r="I64" i="15"/>
  <c r="K64" i="15"/>
  <c r="O64" i="15"/>
  <c r="Q64" i="15"/>
  <c r="V64" i="15"/>
  <c r="V62" i="15" s="1"/>
  <c r="G65" i="15"/>
  <c r="G62" i="15" s="1"/>
  <c r="I65" i="15"/>
  <c r="K65" i="15"/>
  <c r="O65" i="15"/>
  <c r="Q65" i="15"/>
  <c r="V65" i="15"/>
  <c r="G66" i="15"/>
  <c r="M66" i="15" s="1"/>
  <c r="I66" i="15"/>
  <c r="K66" i="15"/>
  <c r="O66" i="15"/>
  <c r="O62" i="15" s="1"/>
  <c r="Q66" i="15"/>
  <c r="V66" i="15"/>
  <c r="G67" i="15"/>
  <c r="I67" i="15"/>
  <c r="K67" i="15"/>
  <c r="M67" i="15"/>
  <c r="O67" i="15"/>
  <c r="Q67" i="15"/>
  <c r="V67" i="15"/>
  <c r="G68" i="15"/>
  <c r="I68" i="15"/>
  <c r="K68" i="15"/>
  <c r="M68" i="15"/>
  <c r="O68" i="15"/>
  <c r="Q68" i="15"/>
  <c r="V68" i="15"/>
  <c r="G69" i="15"/>
  <c r="I69" i="15"/>
  <c r="K69" i="15"/>
  <c r="M69" i="15"/>
  <c r="O69" i="15"/>
  <c r="Q69" i="15"/>
  <c r="V69" i="15"/>
  <c r="G70" i="15"/>
  <c r="M70" i="15" s="1"/>
  <c r="I70" i="15"/>
  <c r="K70" i="15"/>
  <c r="O70" i="15"/>
  <c r="Q70" i="15"/>
  <c r="V70" i="15"/>
  <c r="G72" i="15"/>
  <c r="I72" i="15"/>
  <c r="K72" i="15"/>
  <c r="K71" i="15" s="1"/>
  <c r="M72" i="15"/>
  <c r="O72" i="15"/>
  <c r="O71" i="15" s="1"/>
  <c r="Q72" i="15"/>
  <c r="Q71" i="15" s="1"/>
  <c r="V72" i="15"/>
  <c r="G73" i="15"/>
  <c r="I73" i="15"/>
  <c r="K73" i="15"/>
  <c r="M73" i="15"/>
  <c r="M71" i="15" s="1"/>
  <c r="O73" i="15"/>
  <c r="Q73" i="15"/>
  <c r="V73" i="15"/>
  <c r="G74" i="15"/>
  <c r="G71" i="15" s="1"/>
  <c r="I74" i="15"/>
  <c r="K74" i="15"/>
  <c r="M74" i="15"/>
  <c r="O74" i="15"/>
  <c r="Q74" i="15"/>
  <c r="V74" i="15"/>
  <c r="G75" i="15"/>
  <c r="M75" i="15" s="1"/>
  <c r="I75" i="15"/>
  <c r="I71" i="15" s="1"/>
  <c r="K75" i="15"/>
  <c r="O75" i="15"/>
  <c r="Q75" i="15"/>
  <c r="V75" i="15"/>
  <c r="G76" i="15"/>
  <c r="M76" i="15" s="1"/>
  <c r="I76" i="15"/>
  <c r="K76" i="15"/>
  <c r="O76" i="15"/>
  <c r="Q76" i="15"/>
  <c r="V76" i="15"/>
  <c r="G77" i="15"/>
  <c r="M77" i="15" s="1"/>
  <c r="I77" i="15"/>
  <c r="K77" i="15"/>
  <c r="O77" i="15"/>
  <c r="Q77" i="15"/>
  <c r="V77" i="15"/>
  <c r="G78" i="15"/>
  <c r="M78" i="15" s="1"/>
  <c r="I78" i="15"/>
  <c r="K78" i="15"/>
  <c r="O78" i="15"/>
  <c r="Q78" i="15"/>
  <c r="V78" i="15"/>
  <c r="G79" i="15"/>
  <c r="I79" i="15"/>
  <c r="K79" i="15"/>
  <c r="M79" i="15"/>
  <c r="O79" i="15"/>
  <c r="Q79" i="15"/>
  <c r="V79" i="15"/>
  <c r="G80" i="15"/>
  <c r="I80" i="15"/>
  <c r="K80" i="15"/>
  <c r="M80" i="15"/>
  <c r="O80" i="15"/>
  <c r="Q80" i="15"/>
  <c r="V80" i="15"/>
  <c r="G81" i="15"/>
  <c r="I81" i="15"/>
  <c r="K81" i="15"/>
  <c r="M81" i="15"/>
  <c r="O81" i="15"/>
  <c r="Q81" i="15"/>
  <c r="V81" i="15"/>
  <c r="G82" i="15"/>
  <c r="M82" i="15" s="1"/>
  <c r="I82" i="15"/>
  <c r="K82" i="15"/>
  <c r="O82" i="15"/>
  <c r="Q82" i="15"/>
  <c r="V82" i="15"/>
  <c r="G83" i="15"/>
  <c r="M83" i="15" s="1"/>
  <c r="I83" i="15"/>
  <c r="K83" i="15"/>
  <c r="O83" i="15"/>
  <c r="Q83" i="15"/>
  <c r="V83" i="15"/>
  <c r="V71" i="15" s="1"/>
  <c r="G84" i="15"/>
  <c r="I84" i="15"/>
  <c r="K84" i="15"/>
  <c r="M84" i="15"/>
  <c r="O84" i="15"/>
  <c r="Q84" i="15"/>
  <c r="V84" i="15"/>
  <c r="G85" i="15"/>
  <c r="I85" i="15"/>
  <c r="K85" i="15"/>
  <c r="M85" i="15"/>
  <c r="O85" i="15"/>
  <c r="Q85" i="15"/>
  <c r="V85" i="15"/>
  <c r="G86" i="15"/>
  <c r="M86" i="15" s="1"/>
  <c r="I86" i="15"/>
  <c r="K86" i="15"/>
  <c r="O86" i="15"/>
  <c r="Q86" i="15"/>
  <c r="V86" i="15"/>
  <c r="G87" i="15"/>
  <c r="M87" i="15" s="1"/>
  <c r="I87" i="15"/>
  <c r="K87" i="15"/>
  <c r="O87" i="15"/>
  <c r="Q87" i="15"/>
  <c r="V87" i="15"/>
  <c r="G88" i="15"/>
  <c r="M88" i="15" s="1"/>
  <c r="I88" i="15"/>
  <c r="K88" i="15"/>
  <c r="O88" i="15"/>
  <c r="Q88" i="15"/>
  <c r="V88" i="15"/>
  <c r="G89" i="15"/>
  <c r="M89" i="15" s="1"/>
  <c r="I89" i="15"/>
  <c r="K89" i="15"/>
  <c r="O89" i="15"/>
  <c r="Q89" i="15"/>
  <c r="V89"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G96" i="15"/>
  <c r="M96" i="15" s="1"/>
  <c r="I96" i="15"/>
  <c r="K96" i="15"/>
  <c r="O96" i="15"/>
  <c r="Q96" i="15"/>
  <c r="V96" i="15"/>
  <c r="G97" i="15"/>
  <c r="M97" i="15" s="1"/>
  <c r="I97" i="15"/>
  <c r="K97" i="15"/>
  <c r="O97" i="15"/>
  <c r="Q97" i="15"/>
  <c r="V97" i="15"/>
  <c r="G98" i="15"/>
  <c r="I98" i="15"/>
  <c r="K98" i="15"/>
  <c r="M98" i="15"/>
  <c r="O98" i="15"/>
  <c r="Q98" i="15"/>
  <c r="V98" i="15"/>
  <c r="G99" i="15"/>
  <c r="I99" i="15"/>
  <c r="K99" i="15"/>
  <c r="M99" i="15"/>
  <c r="O99" i="15"/>
  <c r="Q99" i="15"/>
  <c r="V99" i="15"/>
  <c r="G100" i="15"/>
  <c r="M100" i="15" s="1"/>
  <c r="I100" i="15"/>
  <c r="K100" i="15"/>
  <c r="O100" i="15"/>
  <c r="Q100" i="15"/>
  <c r="V100" i="15"/>
  <c r="I101" i="15"/>
  <c r="K101" i="15"/>
  <c r="G102" i="15"/>
  <c r="M102" i="15" s="1"/>
  <c r="I102" i="15"/>
  <c r="K102" i="15"/>
  <c r="O102" i="15"/>
  <c r="O101" i="15" s="1"/>
  <c r="Q102" i="15"/>
  <c r="Q101" i="15" s="1"/>
  <c r="V102" i="15"/>
  <c r="V101" i="15" s="1"/>
  <c r="G105" i="15"/>
  <c r="G101" i="15" s="1"/>
  <c r="I105" i="15"/>
  <c r="K105" i="15"/>
  <c r="O105" i="15"/>
  <c r="Q105" i="15"/>
  <c r="V105" i="15"/>
  <c r="G108" i="15"/>
  <c r="I108" i="15"/>
  <c r="K108" i="15"/>
  <c r="M108" i="15"/>
  <c r="O108" i="15"/>
  <c r="Q108" i="15"/>
  <c r="V108" i="15"/>
  <c r="G109" i="15"/>
  <c r="O109" i="15"/>
  <c r="Q109" i="15"/>
  <c r="G110" i="15"/>
  <c r="I110" i="15"/>
  <c r="I109" i="15" s="1"/>
  <c r="K110" i="15"/>
  <c r="K109" i="15" s="1"/>
  <c r="M110" i="15"/>
  <c r="M109" i="15" s="1"/>
  <c r="O110" i="15"/>
  <c r="Q110" i="15"/>
  <c r="V110" i="15"/>
  <c r="V109" i="15" s="1"/>
  <c r="AE112" i="15"/>
  <c r="AF112" i="15"/>
  <c r="G452" i="14"/>
  <c r="BA213" i="14"/>
  <c r="BA212" i="14"/>
  <c r="G9" i="14"/>
  <c r="M9" i="14" s="1"/>
  <c r="I9" i="14"/>
  <c r="I8" i="14" s="1"/>
  <c r="K9" i="14"/>
  <c r="K8" i="14" s="1"/>
  <c r="O9" i="14"/>
  <c r="O8" i="14" s="1"/>
  <c r="Q9" i="14"/>
  <c r="Q8" i="14" s="1"/>
  <c r="V9" i="14"/>
  <c r="G13" i="14"/>
  <c r="M13" i="14" s="1"/>
  <c r="I13" i="14"/>
  <c r="K13" i="14"/>
  <c r="O13" i="14"/>
  <c r="Q13" i="14"/>
  <c r="V13" i="14"/>
  <c r="V8" i="14" s="1"/>
  <c r="G15" i="14"/>
  <c r="M15" i="14" s="1"/>
  <c r="I15" i="14"/>
  <c r="K15" i="14"/>
  <c r="O15" i="14"/>
  <c r="Q15" i="14"/>
  <c r="V15" i="14"/>
  <c r="G17" i="14"/>
  <c r="I17" i="14"/>
  <c r="K17" i="14"/>
  <c r="M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25" i="14"/>
  <c r="I25" i="14"/>
  <c r="K25" i="14"/>
  <c r="M25" i="14"/>
  <c r="O25" i="14"/>
  <c r="Q25" i="14"/>
  <c r="V25" i="14"/>
  <c r="G31" i="14"/>
  <c r="I31" i="14"/>
  <c r="K31" i="14"/>
  <c r="M31" i="14"/>
  <c r="O31" i="14"/>
  <c r="Q31" i="14"/>
  <c r="V31" i="14"/>
  <c r="G33" i="14"/>
  <c r="I33" i="14"/>
  <c r="K33" i="14"/>
  <c r="M33" i="14"/>
  <c r="O33" i="14"/>
  <c r="Q33" i="14"/>
  <c r="V33" i="14"/>
  <c r="G37" i="14"/>
  <c r="I37" i="14"/>
  <c r="K37" i="14"/>
  <c r="M37" i="14"/>
  <c r="O37" i="14"/>
  <c r="Q37" i="14"/>
  <c r="V37" i="14"/>
  <c r="G40" i="14"/>
  <c r="M40" i="14" s="1"/>
  <c r="I40" i="14"/>
  <c r="K40" i="14"/>
  <c r="O40" i="14"/>
  <c r="Q40" i="14"/>
  <c r="V40" i="14"/>
  <c r="G43" i="14"/>
  <c r="M43" i="14" s="1"/>
  <c r="I43" i="14"/>
  <c r="K43" i="14"/>
  <c r="O43" i="14"/>
  <c r="Q43" i="14"/>
  <c r="V43" i="14"/>
  <c r="G46" i="14"/>
  <c r="M46" i="14" s="1"/>
  <c r="I46" i="14"/>
  <c r="K46" i="14"/>
  <c r="O46" i="14"/>
  <c r="Q46" i="14"/>
  <c r="V46" i="14"/>
  <c r="G57" i="14"/>
  <c r="M57" i="14" s="1"/>
  <c r="I57" i="14"/>
  <c r="K57" i="14"/>
  <c r="O57" i="14"/>
  <c r="Q57" i="14"/>
  <c r="V57" i="14"/>
  <c r="G78" i="14"/>
  <c r="I78" i="14"/>
  <c r="K78" i="14"/>
  <c r="M78" i="14"/>
  <c r="O78" i="14"/>
  <c r="Q78" i="14"/>
  <c r="V78" i="14"/>
  <c r="G87" i="14"/>
  <c r="M87" i="14" s="1"/>
  <c r="I87" i="14"/>
  <c r="K87" i="14"/>
  <c r="O87" i="14"/>
  <c r="Q87" i="14"/>
  <c r="V87" i="14"/>
  <c r="G89" i="14"/>
  <c r="I89" i="14"/>
  <c r="K89" i="14"/>
  <c r="M89" i="14"/>
  <c r="O89" i="14"/>
  <c r="Q89" i="14"/>
  <c r="V89" i="14"/>
  <c r="G91" i="14"/>
  <c r="G92" i="14"/>
  <c r="I92" i="14"/>
  <c r="I91" i="14" s="1"/>
  <c r="K92" i="14"/>
  <c r="M92" i="14"/>
  <c r="O92" i="14"/>
  <c r="O91" i="14" s="1"/>
  <c r="Q92" i="14"/>
  <c r="Q91" i="14" s="1"/>
  <c r="V92" i="14"/>
  <c r="G94" i="14"/>
  <c r="I94" i="14"/>
  <c r="K94" i="14"/>
  <c r="M94" i="14"/>
  <c r="O94" i="14"/>
  <c r="Q94" i="14"/>
  <c r="V94" i="14"/>
  <c r="V91" i="14" s="1"/>
  <c r="G97" i="14"/>
  <c r="I97" i="14"/>
  <c r="K97" i="14"/>
  <c r="K91" i="14" s="1"/>
  <c r="M97" i="14"/>
  <c r="O97" i="14"/>
  <c r="Q97" i="14"/>
  <c r="V97" i="14"/>
  <c r="G100" i="14"/>
  <c r="I100" i="14"/>
  <c r="K100" i="14"/>
  <c r="M100" i="14"/>
  <c r="O100" i="14"/>
  <c r="Q100" i="14"/>
  <c r="V100" i="14"/>
  <c r="G103" i="14"/>
  <c r="M103" i="14" s="1"/>
  <c r="I103" i="14"/>
  <c r="K103" i="14"/>
  <c r="O103" i="14"/>
  <c r="Q103" i="14"/>
  <c r="V103" i="14"/>
  <c r="I104" i="14"/>
  <c r="K104" i="14"/>
  <c r="V104" i="14"/>
  <c r="G105" i="14"/>
  <c r="M105" i="14" s="1"/>
  <c r="I105" i="14"/>
  <c r="K105" i="14"/>
  <c r="O105" i="14"/>
  <c r="Q105" i="14"/>
  <c r="Q104" i="14" s="1"/>
  <c r="V105" i="14"/>
  <c r="G107" i="14"/>
  <c r="M107" i="14" s="1"/>
  <c r="I107" i="14"/>
  <c r="K107" i="14"/>
  <c r="O107" i="14"/>
  <c r="O104" i="14" s="1"/>
  <c r="Q107" i="14"/>
  <c r="V107" i="14"/>
  <c r="Q109" i="14"/>
  <c r="G110" i="14"/>
  <c r="M110" i="14" s="1"/>
  <c r="I110" i="14"/>
  <c r="I109" i="14" s="1"/>
  <c r="K110" i="14"/>
  <c r="K109" i="14" s="1"/>
  <c r="O110" i="14"/>
  <c r="Q110" i="14"/>
  <c r="V110" i="14"/>
  <c r="V109" i="14" s="1"/>
  <c r="G117" i="14"/>
  <c r="I117" i="14"/>
  <c r="K117" i="14"/>
  <c r="M117" i="14"/>
  <c r="O117" i="14"/>
  <c r="Q117" i="14"/>
  <c r="V117" i="14"/>
  <c r="G126" i="14"/>
  <c r="G109" i="14" s="1"/>
  <c r="I126" i="14"/>
  <c r="K126" i="14"/>
  <c r="O126" i="14"/>
  <c r="Q126" i="14"/>
  <c r="V126" i="14"/>
  <c r="G134" i="14"/>
  <c r="I134" i="14"/>
  <c r="K134" i="14"/>
  <c r="M134" i="14"/>
  <c r="O134" i="14"/>
  <c r="Q134" i="14"/>
  <c r="V134" i="14"/>
  <c r="G152" i="14"/>
  <c r="I152" i="14"/>
  <c r="K152" i="14"/>
  <c r="M152" i="14"/>
  <c r="O152" i="14"/>
  <c r="O109" i="14" s="1"/>
  <c r="Q152" i="14"/>
  <c r="V152" i="14"/>
  <c r="G154" i="14"/>
  <c r="I154" i="14"/>
  <c r="K154" i="14"/>
  <c r="K153" i="14" s="1"/>
  <c r="M154" i="14"/>
  <c r="O154" i="14"/>
  <c r="O153" i="14" s="1"/>
  <c r="Q154" i="14"/>
  <c r="V154" i="14"/>
  <c r="G156" i="14"/>
  <c r="G153" i="14" s="1"/>
  <c r="I156" i="14"/>
  <c r="I153" i="14" s="1"/>
  <c r="K156" i="14"/>
  <c r="O156" i="14"/>
  <c r="Q156" i="14"/>
  <c r="V156" i="14"/>
  <c r="G161" i="14"/>
  <c r="M161" i="14" s="1"/>
  <c r="I161" i="14"/>
  <c r="K161" i="14"/>
  <c r="O161" i="14"/>
  <c r="Q161" i="14"/>
  <c r="Q153" i="14" s="1"/>
  <c r="V161" i="14"/>
  <c r="V153" i="14" s="1"/>
  <c r="G164" i="14"/>
  <c r="M164" i="14" s="1"/>
  <c r="I164" i="14"/>
  <c r="K164" i="14"/>
  <c r="O164" i="14"/>
  <c r="Q164" i="14"/>
  <c r="V164" i="14"/>
  <c r="G167" i="14"/>
  <c r="G168" i="14"/>
  <c r="M168" i="14" s="1"/>
  <c r="I168" i="14"/>
  <c r="K168" i="14"/>
  <c r="O168" i="14"/>
  <c r="Q168" i="14"/>
  <c r="Q167" i="14" s="1"/>
  <c r="V168" i="14"/>
  <c r="G170" i="14"/>
  <c r="M170" i="14" s="1"/>
  <c r="I170" i="14"/>
  <c r="I167" i="14" s="1"/>
  <c r="K170" i="14"/>
  <c r="K167" i="14" s="1"/>
  <c r="O170" i="14"/>
  <c r="Q170" i="14"/>
  <c r="V170" i="14"/>
  <c r="G173" i="14"/>
  <c r="I173" i="14"/>
  <c r="K173" i="14"/>
  <c r="M173" i="14"/>
  <c r="O173" i="14"/>
  <c r="Q173" i="14"/>
  <c r="V173" i="14"/>
  <c r="V167" i="14" s="1"/>
  <c r="G174" i="14"/>
  <c r="M174" i="14" s="1"/>
  <c r="I174" i="14"/>
  <c r="K174" i="14"/>
  <c r="O174" i="14"/>
  <c r="Q174" i="14"/>
  <c r="V174" i="14"/>
  <c r="G177" i="14"/>
  <c r="I177" i="14"/>
  <c r="K177" i="14"/>
  <c r="M177" i="14"/>
  <c r="O177" i="14"/>
  <c r="Q177" i="14"/>
  <c r="V177" i="14"/>
  <c r="G178" i="14"/>
  <c r="I178" i="14"/>
  <c r="K178" i="14"/>
  <c r="M178" i="14"/>
  <c r="O178" i="14"/>
  <c r="Q178" i="14"/>
  <c r="V178" i="14"/>
  <c r="G181" i="14"/>
  <c r="I181" i="14"/>
  <c r="K181" i="14"/>
  <c r="M181" i="14"/>
  <c r="O181" i="14"/>
  <c r="Q181" i="14"/>
  <c r="V181" i="14"/>
  <c r="G185" i="14"/>
  <c r="I185" i="14"/>
  <c r="K185" i="14"/>
  <c r="M185" i="14"/>
  <c r="O185" i="14"/>
  <c r="O167" i="14" s="1"/>
  <c r="Q185" i="14"/>
  <c r="V185" i="14"/>
  <c r="I191" i="14"/>
  <c r="G192" i="14"/>
  <c r="M192" i="14" s="1"/>
  <c r="I192" i="14"/>
  <c r="K192" i="14"/>
  <c r="K191" i="14" s="1"/>
  <c r="O192" i="14"/>
  <c r="Q192" i="14"/>
  <c r="Q191" i="14" s="1"/>
  <c r="V192" i="14"/>
  <c r="V191" i="14" s="1"/>
  <c r="G195" i="14"/>
  <c r="M195" i="14" s="1"/>
  <c r="I195" i="14"/>
  <c r="K195" i="14"/>
  <c r="O195" i="14"/>
  <c r="Q195" i="14"/>
  <c r="V195" i="14"/>
  <c r="G198" i="14"/>
  <c r="M198" i="14" s="1"/>
  <c r="I198" i="14"/>
  <c r="K198" i="14"/>
  <c r="O198" i="14"/>
  <c r="O191" i="14" s="1"/>
  <c r="Q198" i="14"/>
  <c r="V198" i="14"/>
  <c r="G200" i="14"/>
  <c r="O200" i="14"/>
  <c r="Q200" i="14"/>
  <c r="G201" i="14"/>
  <c r="M201" i="14" s="1"/>
  <c r="M200" i="14" s="1"/>
  <c r="I201" i="14"/>
  <c r="I200" i="14" s="1"/>
  <c r="K201" i="14"/>
  <c r="K200" i="14" s="1"/>
  <c r="O201" i="14"/>
  <c r="Q201" i="14"/>
  <c r="V201" i="14"/>
  <c r="G203" i="14"/>
  <c r="I203" i="14"/>
  <c r="K203" i="14"/>
  <c r="M203" i="14"/>
  <c r="O203" i="14"/>
  <c r="Q203" i="14"/>
  <c r="V203" i="14"/>
  <c r="V200" i="14" s="1"/>
  <c r="G205" i="14"/>
  <c r="K205" i="14"/>
  <c r="M205" i="14"/>
  <c r="G206" i="14"/>
  <c r="I206" i="14"/>
  <c r="I205" i="14" s="1"/>
  <c r="K206" i="14"/>
  <c r="M206" i="14"/>
  <c r="O206" i="14"/>
  <c r="O205" i="14" s="1"/>
  <c r="Q206" i="14"/>
  <c r="Q205" i="14" s="1"/>
  <c r="V206" i="14"/>
  <c r="G208" i="14"/>
  <c r="I208" i="14"/>
  <c r="K208" i="14"/>
  <c r="M208" i="14"/>
  <c r="O208" i="14"/>
  <c r="Q208" i="14"/>
  <c r="V208" i="14"/>
  <c r="V205" i="14" s="1"/>
  <c r="G210" i="14"/>
  <c r="I210" i="14"/>
  <c r="M210" i="14"/>
  <c r="V210" i="14"/>
  <c r="G211" i="14"/>
  <c r="I211" i="14"/>
  <c r="K211" i="14"/>
  <c r="K210" i="14" s="1"/>
  <c r="M211" i="14"/>
  <c r="O211" i="14"/>
  <c r="O210" i="14" s="1"/>
  <c r="Q211" i="14"/>
  <c r="Q210" i="14" s="1"/>
  <c r="V211" i="14"/>
  <c r="I215" i="14"/>
  <c r="O215" i="14"/>
  <c r="G216" i="14"/>
  <c r="M216" i="14" s="1"/>
  <c r="M215" i="14" s="1"/>
  <c r="I216" i="14"/>
  <c r="K216" i="14"/>
  <c r="K215" i="14" s="1"/>
  <c r="O216" i="14"/>
  <c r="Q216" i="14"/>
  <c r="Q215" i="14" s="1"/>
  <c r="V216" i="14"/>
  <c r="V215" i="14" s="1"/>
  <c r="K217" i="14"/>
  <c r="V217" i="14"/>
  <c r="G218" i="14"/>
  <c r="M218" i="14" s="1"/>
  <c r="M217" i="14" s="1"/>
  <c r="I218" i="14"/>
  <c r="I217" i="14" s="1"/>
  <c r="K218" i="14"/>
  <c r="O218" i="14"/>
  <c r="O217" i="14" s="1"/>
  <c r="Q218" i="14"/>
  <c r="V218" i="14"/>
  <c r="G221" i="14"/>
  <c r="M221" i="14" s="1"/>
  <c r="I221" i="14"/>
  <c r="K221" i="14"/>
  <c r="O221" i="14"/>
  <c r="Q221" i="14"/>
  <c r="Q217" i="14" s="1"/>
  <c r="V221" i="14"/>
  <c r="K222" i="14"/>
  <c r="G223" i="14"/>
  <c r="I223" i="14"/>
  <c r="I222" i="14" s="1"/>
  <c r="K223" i="14"/>
  <c r="M223" i="14"/>
  <c r="O223" i="14"/>
  <c r="O222" i="14" s="1"/>
  <c r="Q223" i="14"/>
  <c r="V223" i="14"/>
  <c r="V222" i="14" s="1"/>
  <c r="G227" i="14"/>
  <c r="G222" i="14" s="1"/>
  <c r="I227" i="14"/>
  <c r="K227" i="14"/>
  <c r="O227" i="14"/>
  <c r="Q227" i="14"/>
  <c r="V227" i="14"/>
  <c r="G232" i="14"/>
  <c r="I232" i="14"/>
  <c r="K232" i="14"/>
  <c r="M232" i="14"/>
  <c r="O232" i="14"/>
  <c r="Q232" i="14"/>
  <c r="Q222" i="14" s="1"/>
  <c r="V232" i="14"/>
  <c r="G234" i="14"/>
  <c r="I234" i="14"/>
  <c r="K234" i="14"/>
  <c r="M234" i="14"/>
  <c r="O234" i="14"/>
  <c r="Q234" i="14"/>
  <c r="V234" i="14"/>
  <c r="G241" i="14"/>
  <c r="I241" i="14"/>
  <c r="K241" i="14"/>
  <c r="M241" i="14"/>
  <c r="O241" i="14"/>
  <c r="Q241" i="14"/>
  <c r="V241" i="14"/>
  <c r="G247" i="14"/>
  <c r="I247" i="14"/>
  <c r="K247" i="14"/>
  <c r="M247" i="14"/>
  <c r="O247" i="14"/>
  <c r="Q247" i="14"/>
  <c r="V247" i="14"/>
  <c r="I248" i="14"/>
  <c r="O248" i="14"/>
  <c r="G249" i="14"/>
  <c r="M249" i="14" s="1"/>
  <c r="M248" i="14" s="1"/>
  <c r="I249" i="14"/>
  <c r="K249" i="14"/>
  <c r="K248" i="14" s="1"/>
  <c r="O249" i="14"/>
  <c r="Q249" i="14"/>
  <c r="Q248" i="14" s="1"/>
  <c r="V249" i="14"/>
  <c r="V248" i="14" s="1"/>
  <c r="G251" i="14"/>
  <c r="M251" i="14" s="1"/>
  <c r="I251" i="14"/>
  <c r="K251" i="14"/>
  <c r="O251" i="14"/>
  <c r="Q251" i="14"/>
  <c r="V251" i="14"/>
  <c r="G252" i="14"/>
  <c r="O252" i="14"/>
  <c r="G253" i="14"/>
  <c r="M253" i="14" s="1"/>
  <c r="I253" i="14"/>
  <c r="K253" i="14"/>
  <c r="O253" i="14"/>
  <c r="Q253" i="14"/>
  <c r="Q252" i="14" s="1"/>
  <c r="V253" i="14"/>
  <c r="V252" i="14" s="1"/>
  <c r="G258" i="14"/>
  <c r="M258" i="14" s="1"/>
  <c r="I258" i="14"/>
  <c r="I252" i="14" s="1"/>
  <c r="K258" i="14"/>
  <c r="K252" i="14" s="1"/>
  <c r="O258" i="14"/>
  <c r="Q258" i="14"/>
  <c r="V258" i="14"/>
  <c r="G260" i="14"/>
  <c r="M260" i="14" s="1"/>
  <c r="I260" i="14"/>
  <c r="K260" i="14"/>
  <c r="O260" i="14"/>
  <c r="Q260" i="14"/>
  <c r="V260" i="14"/>
  <c r="V259" i="14" s="1"/>
  <c r="G264" i="14"/>
  <c r="I264" i="14"/>
  <c r="I259" i="14" s="1"/>
  <c r="K264" i="14"/>
  <c r="M264" i="14"/>
  <c r="O264" i="14"/>
  <c r="O259" i="14" s="1"/>
  <c r="Q264" i="14"/>
  <c r="Q259" i="14" s="1"/>
  <c r="V264" i="14"/>
  <c r="G266" i="14"/>
  <c r="I266" i="14"/>
  <c r="K266" i="14"/>
  <c r="M266" i="14"/>
  <c r="O266" i="14"/>
  <c r="Q266" i="14"/>
  <c r="V266" i="14"/>
  <c r="G268" i="14"/>
  <c r="I268" i="14"/>
  <c r="K268" i="14"/>
  <c r="K259" i="14" s="1"/>
  <c r="M268" i="14"/>
  <c r="O268" i="14"/>
  <c r="Q268" i="14"/>
  <c r="V268" i="14"/>
  <c r="G271" i="14"/>
  <c r="I271" i="14"/>
  <c r="K271" i="14"/>
  <c r="M271" i="14"/>
  <c r="O271" i="14"/>
  <c r="Q271" i="14"/>
  <c r="V271" i="14"/>
  <c r="G273" i="14"/>
  <c r="M273" i="14" s="1"/>
  <c r="I273" i="14"/>
  <c r="K273" i="14"/>
  <c r="O273" i="14"/>
  <c r="Q273" i="14"/>
  <c r="V273" i="14"/>
  <c r="G274" i="14"/>
  <c r="M274" i="14" s="1"/>
  <c r="I274" i="14"/>
  <c r="K274" i="14"/>
  <c r="O274" i="14"/>
  <c r="Q274" i="14"/>
  <c r="V274" i="14"/>
  <c r="G276" i="14"/>
  <c r="M276" i="14" s="1"/>
  <c r="I276" i="14"/>
  <c r="K276" i="14"/>
  <c r="O276" i="14"/>
  <c r="Q276" i="14"/>
  <c r="V276" i="14"/>
  <c r="G282" i="14"/>
  <c r="M282" i="14" s="1"/>
  <c r="I282" i="14"/>
  <c r="K282" i="14"/>
  <c r="O282" i="14"/>
  <c r="Q282" i="14"/>
  <c r="V282" i="14"/>
  <c r="G290" i="14"/>
  <c r="M290" i="14" s="1"/>
  <c r="I290" i="14"/>
  <c r="K290" i="14"/>
  <c r="O290" i="14"/>
  <c r="Q290" i="14"/>
  <c r="V290" i="14"/>
  <c r="G294" i="14"/>
  <c r="M294" i="14" s="1"/>
  <c r="I294" i="14"/>
  <c r="K294" i="14"/>
  <c r="O294" i="14"/>
  <c r="Q294" i="14"/>
  <c r="V294" i="14"/>
  <c r="G298" i="14"/>
  <c r="I298" i="14"/>
  <c r="K298" i="14"/>
  <c r="M298" i="14"/>
  <c r="O298" i="14"/>
  <c r="Q298" i="14"/>
  <c r="V298" i="14"/>
  <c r="G306" i="14"/>
  <c r="M306" i="14" s="1"/>
  <c r="I306" i="14"/>
  <c r="K306" i="14"/>
  <c r="O306" i="14"/>
  <c r="Q306" i="14"/>
  <c r="V306" i="14"/>
  <c r="G316" i="14"/>
  <c r="I316" i="14"/>
  <c r="K316" i="14"/>
  <c r="M316" i="14"/>
  <c r="O316" i="14"/>
  <c r="Q316" i="14"/>
  <c r="V316" i="14"/>
  <c r="G322" i="14"/>
  <c r="I322" i="14"/>
  <c r="K322" i="14"/>
  <c r="M322" i="14"/>
  <c r="O322" i="14"/>
  <c r="Q322" i="14"/>
  <c r="V322" i="14"/>
  <c r="G323" i="14"/>
  <c r="I323" i="14"/>
  <c r="K323" i="14"/>
  <c r="M323" i="14"/>
  <c r="O323" i="14"/>
  <c r="Q323" i="14"/>
  <c r="V323" i="14"/>
  <c r="K324" i="14"/>
  <c r="O324" i="14"/>
  <c r="Q324" i="14"/>
  <c r="V324" i="14"/>
  <c r="G325" i="14"/>
  <c r="M325" i="14" s="1"/>
  <c r="M324" i="14" s="1"/>
  <c r="I325" i="14"/>
  <c r="I324" i="14" s="1"/>
  <c r="K325" i="14"/>
  <c r="O325" i="14"/>
  <c r="Q325" i="14"/>
  <c r="V325" i="14"/>
  <c r="K326" i="14"/>
  <c r="V326" i="14"/>
  <c r="G327" i="14"/>
  <c r="M327" i="14" s="1"/>
  <c r="I327" i="14"/>
  <c r="K327" i="14"/>
  <c r="O327" i="14"/>
  <c r="Q327" i="14"/>
  <c r="Q326" i="14" s="1"/>
  <c r="V327" i="14"/>
  <c r="G330" i="14"/>
  <c r="M330" i="14" s="1"/>
  <c r="I330" i="14"/>
  <c r="K330" i="14"/>
  <c r="O330" i="14"/>
  <c r="O326" i="14" s="1"/>
  <c r="Q330" i="14"/>
  <c r="V330" i="14"/>
  <c r="G332" i="14"/>
  <c r="M332" i="14" s="1"/>
  <c r="I332" i="14"/>
  <c r="K332" i="14"/>
  <c r="O332" i="14"/>
  <c r="Q332" i="14"/>
  <c r="V332" i="14"/>
  <c r="G333" i="14"/>
  <c r="M333" i="14" s="1"/>
  <c r="I333" i="14"/>
  <c r="I326" i="14" s="1"/>
  <c r="K333" i="14"/>
  <c r="O333" i="14"/>
  <c r="Q333" i="14"/>
  <c r="V333" i="14"/>
  <c r="G334" i="14"/>
  <c r="I334" i="14"/>
  <c r="K334" i="14"/>
  <c r="M334" i="14"/>
  <c r="O334" i="14"/>
  <c r="Q334" i="14"/>
  <c r="V334" i="14"/>
  <c r="G335" i="14"/>
  <c r="M335" i="14" s="1"/>
  <c r="I335" i="14"/>
  <c r="K335" i="14"/>
  <c r="O335" i="14"/>
  <c r="Q335" i="14"/>
  <c r="V335" i="14"/>
  <c r="G336" i="14"/>
  <c r="I336" i="14"/>
  <c r="K336" i="14"/>
  <c r="M336" i="14"/>
  <c r="O336" i="14"/>
  <c r="Q336" i="14"/>
  <c r="V336" i="14"/>
  <c r="V337" i="14"/>
  <c r="G338" i="14"/>
  <c r="I338" i="14"/>
  <c r="K338" i="14"/>
  <c r="K337" i="14" s="1"/>
  <c r="M338" i="14"/>
  <c r="O338" i="14"/>
  <c r="Q338" i="14"/>
  <c r="V338" i="14"/>
  <c r="G342" i="14"/>
  <c r="I342" i="14"/>
  <c r="K342" i="14"/>
  <c r="M342" i="14"/>
  <c r="O342" i="14"/>
  <c r="O337" i="14" s="1"/>
  <c r="Q342" i="14"/>
  <c r="V342" i="14"/>
  <c r="G346" i="14"/>
  <c r="G337" i="14" s="1"/>
  <c r="I346" i="14"/>
  <c r="I337" i="14" s="1"/>
  <c r="K346" i="14"/>
  <c r="O346" i="14"/>
  <c r="Q346" i="14"/>
  <c r="V346" i="14"/>
  <c r="G348" i="14"/>
  <c r="M348" i="14" s="1"/>
  <c r="I348" i="14"/>
  <c r="K348" i="14"/>
  <c r="O348" i="14"/>
  <c r="Q348" i="14"/>
  <c r="Q337" i="14" s="1"/>
  <c r="V348" i="14"/>
  <c r="I349" i="14"/>
  <c r="K349" i="14"/>
  <c r="V349" i="14"/>
  <c r="G350" i="14"/>
  <c r="M350" i="14" s="1"/>
  <c r="M349" i="14" s="1"/>
  <c r="I350" i="14"/>
  <c r="K350" i="14"/>
  <c r="O350" i="14"/>
  <c r="O349" i="14" s="1"/>
  <c r="Q350" i="14"/>
  <c r="V350" i="14"/>
  <c r="G354" i="14"/>
  <c r="M354" i="14" s="1"/>
  <c r="I354" i="14"/>
  <c r="K354" i="14"/>
  <c r="O354" i="14"/>
  <c r="Q354" i="14"/>
  <c r="Q349" i="14" s="1"/>
  <c r="V354" i="14"/>
  <c r="G356" i="14"/>
  <c r="I356" i="14"/>
  <c r="I355" i="14" s="1"/>
  <c r="K356" i="14"/>
  <c r="M356" i="14"/>
  <c r="O356" i="14"/>
  <c r="Q356" i="14"/>
  <c r="V356" i="14"/>
  <c r="V355" i="14" s="1"/>
  <c r="G357" i="14"/>
  <c r="G355" i="14" s="1"/>
  <c r="I357" i="14"/>
  <c r="K357" i="14"/>
  <c r="O357" i="14"/>
  <c r="Q357" i="14"/>
  <c r="V357" i="14"/>
  <c r="G359" i="14"/>
  <c r="I359" i="14"/>
  <c r="K359" i="14"/>
  <c r="M359" i="14"/>
  <c r="O359" i="14"/>
  <c r="O355" i="14" s="1"/>
  <c r="Q359" i="14"/>
  <c r="Q355" i="14" s="1"/>
  <c r="V359" i="14"/>
  <c r="G367" i="14"/>
  <c r="I367" i="14"/>
  <c r="K367" i="14"/>
  <c r="M367" i="14"/>
  <c r="O367" i="14"/>
  <c r="Q367" i="14"/>
  <c r="V367" i="14"/>
  <c r="G368" i="14"/>
  <c r="I368" i="14"/>
  <c r="K368" i="14"/>
  <c r="M368" i="14"/>
  <c r="O368" i="14"/>
  <c r="Q368" i="14"/>
  <c r="V368" i="14"/>
  <c r="G369" i="14"/>
  <c r="I369" i="14"/>
  <c r="K369" i="14"/>
  <c r="M369" i="14"/>
  <c r="O369" i="14"/>
  <c r="Q369" i="14"/>
  <c r="V369" i="14"/>
  <c r="G377" i="14"/>
  <c r="M377" i="14" s="1"/>
  <c r="I377" i="14"/>
  <c r="K377" i="14"/>
  <c r="O377" i="14"/>
  <c r="Q377" i="14"/>
  <c r="V377" i="14"/>
  <c r="G381" i="14"/>
  <c r="M381" i="14" s="1"/>
  <c r="I381" i="14"/>
  <c r="K381" i="14"/>
  <c r="K355" i="14" s="1"/>
  <c r="O381" i="14"/>
  <c r="Q381" i="14"/>
  <c r="V381" i="14"/>
  <c r="I383" i="14"/>
  <c r="K383" i="14"/>
  <c r="Q383" i="14"/>
  <c r="V383" i="14"/>
  <c r="G384" i="14"/>
  <c r="M384" i="14" s="1"/>
  <c r="M383" i="14" s="1"/>
  <c r="I384" i="14"/>
  <c r="K384" i="14"/>
  <c r="O384" i="14"/>
  <c r="O383" i="14" s="1"/>
  <c r="Q384" i="14"/>
  <c r="V384" i="14"/>
  <c r="G386" i="14"/>
  <c r="M386" i="14"/>
  <c r="O386" i="14"/>
  <c r="Q386" i="14"/>
  <c r="V386" i="14"/>
  <c r="G387" i="14"/>
  <c r="I387" i="14"/>
  <c r="I386" i="14" s="1"/>
  <c r="K387" i="14"/>
  <c r="K386" i="14" s="1"/>
  <c r="M387" i="14"/>
  <c r="O387" i="14"/>
  <c r="Q387" i="14"/>
  <c r="V387" i="14"/>
  <c r="K443" i="14"/>
  <c r="O443" i="14"/>
  <c r="Q443" i="14"/>
  <c r="G444" i="14"/>
  <c r="M444" i="14" s="1"/>
  <c r="M443" i="14" s="1"/>
  <c r="I444" i="14"/>
  <c r="I443" i="14" s="1"/>
  <c r="K444" i="14"/>
  <c r="O444" i="14"/>
  <c r="Q444" i="14"/>
  <c r="V444" i="14"/>
  <c r="V443" i="14" s="1"/>
  <c r="G446" i="14"/>
  <c r="I446" i="14"/>
  <c r="Q446" i="14"/>
  <c r="G447" i="14"/>
  <c r="I447" i="14"/>
  <c r="K447" i="14"/>
  <c r="M447" i="14"/>
  <c r="O447" i="14"/>
  <c r="O446" i="14" s="1"/>
  <c r="Q447" i="14"/>
  <c r="V447" i="14"/>
  <c r="V446" i="14" s="1"/>
  <c r="G448" i="14"/>
  <c r="I448" i="14"/>
  <c r="K448" i="14"/>
  <c r="K446" i="14" s="1"/>
  <c r="M448" i="14"/>
  <c r="O448" i="14"/>
  <c r="Q448" i="14"/>
  <c r="V448" i="14"/>
  <c r="G449" i="14"/>
  <c r="I449" i="14"/>
  <c r="K449" i="14"/>
  <c r="M449" i="14"/>
  <c r="O449" i="14"/>
  <c r="Q449" i="14"/>
  <c r="V449" i="14"/>
  <c r="G450" i="14"/>
  <c r="M450" i="14" s="1"/>
  <c r="I450" i="14"/>
  <c r="K450" i="14"/>
  <c r="O450" i="14"/>
  <c r="Q450" i="14"/>
  <c r="V450" i="14"/>
  <c r="AE452" i="14"/>
  <c r="G239" i="13"/>
  <c r="G8" i="13"/>
  <c r="G9" i="13"/>
  <c r="I9" i="13"/>
  <c r="I8" i="13" s="1"/>
  <c r="K9" i="13"/>
  <c r="K8" i="13" s="1"/>
  <c r="M9" i="13"/>
  <c r="O9" i="13"/>
  <c r="O8" i="13" s="1"/>
  <c r="Q9" i="13"/>
  <c r="Q8" i="13" s="1"/>
  <c r="V9" i="13"/>
  <c r="V8" i="13" s="1"/>
  <c r="G11" i="13"/>
  <c r="M11" i="13" s="1"/>
  <c r="I11" i="13"/>
  <c r="K11" i="13"/>
  <c r="O11" i="13"/>
  <c r="Q11" i="13"/>
  <c r="V11" i="13"/>
  <c r="G13" i="13"/>
  <c r="I13" i="13"/>
  <c r="K13" i="13"/>
  <c r="M13" i="13"/>
  <c r="G14" i="13"/>
  <c r="I14" i="13"/>
  <c r="K14" i="13"/>
  <c r="M14" i="13"/>
  <c r="O14" i="13"/>
  <c r="O13" i="13" s="1"/>
  <c r="Q14" i="13"/>
  <c r="Q13" i="13" s="1"/>
  <c r="V14" i="13"/>
  <c r="V13" i="13" s="1"/>
  <c r="G16" i="13"/>
  <c r="I16" i="13"/>
  <c r="G17" i="13"/>
  <c r="I17" i="13"/>
  <c r="K17" i="13"/>
  <c r="K16" i="13" s="1"/>
  <c r="M17" i="13"/>
  <c r="M16" i="13" s="1"/>
  <c r="O17" i="13"/>
  <c r="O16" i="13" s="1"/>
  <c r="Q17" i="13"/>
  <c r="Q16" i="13" s="1"/>
  <c r="V17" i="13"/>
  <c r="V16" i="13" s="1"/>
  <c r="G20" i="13"/>
  <c r="I20" i="13"/>
  <c r="I19" i="13" s="1"/>
  <c r="K20" i="13"/>
  <c r="K19" i="13" s="1"/>
  <c r="M20" i="13"/>
  <c r="O20" i="13"/>
  <c r="O19" i="13" s="1"/>
  <c r="Q20" i="13"/>
  <c r="Q19" i="13" s="1"/>
  <c r="V20" i="13"/>
  <c r="G23" i="13"/>
  <c r="I23" i="13"/>
  <c r="K23" i="13"/>
  <c r="M23" i="13"/>
  <c r="O23" i="13"/>
  <c r="Q23" i="13"/>
  <c r="V23" i="13"/>
  <c r="V19" i="13" s="1"/>
  <c r="G30" i="13"/>
  <c r="I30" i="13"/>
  <c r="K30" i="13"/>
  <c r="M30" i="13"/>
  <c r="O30" i="13"/>
  <c r="Q30" i="13"/>
  <c r="V30" i="13"/>
  <c r="G36" i="13"/>
  <c r="I36" i="13"/>
  <c r="K36" i="13"/>
  <c r="M36" i="13"/>
  <c r="O36" i="13"/>
  <c r="Q36" i="13"/>
  <c r="V36" i="13"/>
  <c r="G39" i="13"/>
  <c r="M39" i="13" s="1"/>
  <c r="I39" i="13"/>
  <c r="K39" i="13"/>
  <c r="O39" i="13"/>
  <c r="Q39" i="13"/>
  <c r="V39" i="13"/>
  <c r="G41" i="13"/>
  <c r="M41" i="13" s="1"/>
  <c r="I41" i="13"/>
  <c r="K41" i="13"/>
  <c r="O41" i="13"/>
  <c r="Q41" i="13"/>
  <c r="V41" i="13"/>
  <c r="G60" i="13"/>
  <c r="M60" i="13" s="1"/>
  <c r="I60" i="13"/>
  <c r="K60" i="13"/>
  <c r="O60" i="13"/>
  <c r="Q60" i="13"/>
  <c r="V60" i="13"/>
  <c r="G65" i="13"/>
  <c r="M65" i="13" s="1"/>
  <c r="I65" i="13"/>
  <c r="K65" i="13"/>
  <c r="O65" i="13"/>
  <c r="Q65" i="13"/>
  <c r="V65" i="13"/>
  <c r="G74" i="13"/>
  <c r="I74" i="13"/>
  <c r="K74" i="13"/>
  <c r="M74" i="13"/>
  <c r="O74" i="13"/>
  <c r="Q74" i="13"/>
  <c r="V74" i="13"/>
  <c r="G79" i="13"/>
  <c r="M79" i="13" s="1"/>
  <c r="I79" i="13"/>
  <c r="K79" i="13"/>
  <c r="O79" i="13"/>
  <c r="Q79" i="13"/>
  <c r="V79" i="13"/>
  <c r="G81" i="13"/>
  <c r="I81" i="13"/>
  <c r="K81" i="13"/>
  <c r="M81" i="13"/>
  <c r="O81" i="13"/>
  <c r="Q81" i="13"/>
  <c r="V81" i="13"/>
  <c r="G88" i="13"/>
  <c r="M88" i="13" s="1"/>
  <c r="I88" i="13"/>
  <c r="K88" i="13"/>
  <c r="O88" i="13"/>
  <c r="Q88" i="13"/>
  <c r="V88" i="13"/>
  <c r="G91" i="13"/>
  <c r="I91" i="13"/>
  <c r="K91" i="13"/>
  <c r="M91" i="13"/>
  <c r="O91" i="13"/>
  <c r="Q91" i="13"/>
  <c r="V91" i="13"/>
  <c r="G96" i="13"/>
  <c r="I96" i="13"/>
  <c r="K96" i="13"/>
  <c r="M96" i="13"/>
  <c r="O96" i="13"/>
  <c r="Q96" i="13"/>
  <c r="V96" i="13"/>
  <c r="G101" i="13"/>
  <c r="I101" i="13"/>
  <c r="K101" i="13"/>
  <c r="M101" i="13"/>
  <c r="O101" i="13"/>
  <c r="Q101" i="13"/>
  <c r="V101" i="13"/>
  <c r="G103" i="13"/>
  <c r="I103" i="13"/>
  <c r="K103" i="13"/>
  <c r="M103" i="13"/>
  <c r="O103" i="13"/>
  <c r="Q103" i="13"/>
  <c r="V103" i="13"/>
  <c r="G106" i="13"/>
  <c r="M106" i="13" s="1"/>
  <c r="I106" i="13"/>
  <c r="K106" i="13"/>
  <c r="O106" i="13"/>
  <c r="Q106" i="13"/>
  <c r="V106" i="13"/>
  <c r="G109" i="13"/>
  <c r="I109" i="13"/>
  <c r="K109" i="13"/>
  <c r="M109" i="13"/>
  <c r="O109" i="13"/>
  <c r="Q109" i="13"/>
  <c r="V109" i="13"/>
  <c r="G113" i="13"/>
  <c r="I113" i="13"/>
  <c r="K113" i="13"/>
  <c r="M113" i="13"/>
  <c r="O113" i="13"/>
  <c r="Q113" i="13"/>
  <c r="V113" i="13"/>
  <c r="G115" i="13"/>
  <c r="M115" i="13" s="1"/>
  <c r="I115" i="13"/>
  <c r="K115" i="13"/>
  <c r="O115" i="13"/>
  <c r="Q115" i="13"/>
  <c r="V115" i="13"/>
  <c r="G117" i="13"/>
  <c r="I117" i="13"/>
  <c r="K117" i="13"/>
  <c r="M117" i="13"/>
  <c r="O117" i="13"/>
  <c r="Q117" i="13"/>
  <c r="V117" i="13"/>
  <c r="G120" i="13"/>
  <c r="M120" i="13" s="1"/>
  <c r="I120" i="13"/>
  <c r="K120" i="13"/>
  <c r="O120" i="13"/>
  <c r="Q120" i="13"/>
  <c r="V120" i="13"/>
  <c r="G127" i="13"/>
  <c r="I127" i="13"/>
  <c r="K127" i="13"/>
  <c r="M127" i="13"/>
  <c r="O127" i="13"/>
  <c r="Q127" i="13"/>
  <c r="V127" i="13"/>
  <c r="G146" i="13"/>
  <c r="M146" i="13" s="1"/>
  <c r="I146" i="13"/>
  <c r="K146" i="13"/>
  <c r="O146" i="13"/>
  <c r="Q146" i="13"/>
  <c r="V146" i="13"/>
  <c r="G157" i="13"/>
  <c r="I157" i="13"/>
  <c r="K157" i="13"/>
  <c r="M157" i="13"/>
  <c r="O157" i="13"/>
  <c r="Q157" i="13"/>
  <c r="V157" i="13"/>
  <c r="G163" i="13"/>
  <c r="I163" i="13"/>
  <c r="K163" i="13"/>
  <c r="M163" i="13"/>
  <c r="O163" i="13"/>
  <c r="Q163" i="13"/>
  <c r="V163" i="13"/>
  <c r="G164" i="13"/>
  <c r="I164" i="13"/>
  <c r="K164" i="13"/>
  <c r="M164" i="13"/>
  <c r="O164" i="13"/>
  <c r="Q164" i="13"/>
  <c r="V164" i="13"/>
  <c r="G165" i="13"/>
  <c r="I165" i="13"/>
  <c r="K165" i="13"/>
  <c r="M165" i="13"/>
  <c r="O165" i="13"/>
  <c r="Q165" i="13"/>
  <c r="V165" i="13"/>
  <c r="G166" i="13"/>
  <c r="M166" i="13" s="1"/>
  <c r="I166" i="13"/>
  <c r="K166" i="13"/>
  <c r="O166" i="13"/>
  <c r="Q166" i="13"/>
  <c r="V166" i="13"/>
  <c r="G167" i="13"/>
  <c r="I167" i="13"/>
  <c r="K167" i="13"/>
  <c r="M167" i="13"/>
  <c r="O167" i="13"/>
  <c r="Q167" i="13"/>
  <c r="V167" i="13"/>
  <c r="G169" i="13"/>
  <c r="M169" i="13" s="1"/>
  <c r="I169" i="13"/>
  <c r="I168" i="13" s="1"/>
  <c r="K169" i="13"/>
  <c r="K168" i="13" s="1"/>
  <c r="O169" i="13"/>
  <c r="O168" i="13" s="1"/>
  <c r="Q169" i="13"/>
  <c r="Q168" i="13" s="1"/>
  <c r="V169" i="13"/>
  <c r="G171" i="13"/>
  <c r="I171" i="13"/>
  <c r="K171" i="13"/>
  <c r="M171" i="13"/>
  <c r="O171" i="13"/>
  <c r="Q171" i="13"/>
  <c r="V171" i="13"/>
  <c r="V168" i="13" s="1"/>
  <c r="G173" i="13"/>
  <c r="M173" i="13" s="1"/>
  <c r="I173" i="13"/>
  <c r="K173" i="13"/>
  <c r="O173" i="13"/>
  <c r="Q173" i="13"/>
  <c r="V173" i="13"/>
  <c r="G175" i="13"/>
  <c r="I175" i="13"/>
  <c r="K175" i="13"/>
  <c r="M175" i="13"/>
  <c r="O175" i="13"/>
  <c r="Q175" i="13"/>
  <c r="V175" i="13"/>
  <c r="G177" i="13"/>
  <c r="M177" i="13" s="1"/>
  <c r="I177" i="13"/>
  <c r="K177" i="13"/>
  <c r="O177" i="13"/>
  <c r="Q177" i="13"/>
  <c r="V177" i="13"/>
  <c r="G179" i="13"/>
  <c r="I179" i="13"/>
  <c r="K179" i="13"/>
  <c r="M179" i="13"/>
  <c r="O179" i="13"/>
  <c r="Q179" i="13"/>
  <c r="V179" i="13"/>
  <c r="G181" i="13"/>
  <c r="I181" i="13"/>
  <c r="K181" i="13"/>
  <c r="M181" i="13"/>
  <c r="O181" i="13"/>
  <c r="Q181" i="13"/>
  <c r="V181" i="13"/>
  <c r="G183" i="13"/>
  <c r="I183" i="13"/>
  <c r="K183" i="13"/>
  <c r="M183" i="13"/>
  <c r="O183" i="13"/>
  <c r="Q183" i="13"/>
  <c r="V183" i="13"/>
  <c r="G186" i="13"/>
  <c r="I186" i="13"/>
  <c r="K186" i="13"/>
  <c r="M186" i="13"/>
  <c r="O186" i="13"/>
  <c r="Q186" i="13"/>
  <c r="V186" i="13"/>
  <c r="I188" i="13"/>
  <c r="G189" i="13"/>
  <c r="I189" i="13"/>
  <c r="K189" i="13"/>
  <c r="K188" i="13" s="1"/>
  <c r="M189" i="13"/>
  <c r="O189" i="13"/>
  <c r="O188" i="13" s="1"/>
  <c r="Q189" i="13"/>
  <c r="Q188" i="13" s="1"/>
  <c r="V189" i="13"/>
  <c r="V188" i="13" s="1"/>
  <c r="G190" i="13"/>
  <c r="G188" i="13" s="1"/>
  <c r="I190" i="13"/>
  <c r="K190" i="13"/>
  <c r="O190" i="13"/>
  <c r="Q190" i="13"/>
  <c r="V190" i="13"/>
  <c r="G191" i="13"/>
  <c r="M191" i="13" s="1"/>
  <c r="I191" i="13"/>
  <c r="K191" i="13"/>
  <c r="O191" i="13"/>
  <c r="Q191" i="13"/>
  <c r="V191" i="13"/>
  <c r="G192" i="13"/>
  <c r="I192" i="13"/>
  <c r="K192" i="13"/>
  <c r="M192" i="13"/>
  <c r="O192" i="13"/>
  <c r="Q192" i="13"/>
  <c r="V192" i="13"/>
  <c r="G193" i="13"/>
  <c r="K193" i="13"/>
  <c r="G194" i="13"/>
  <c r="I194" i="13"/>
  <c r="K194" i="13"/>
  <c r="M194" i="13"/>
  <c r="O194" i="13"/>
  <c r="O193" i="13" s="1"/>
  <c r="Q194" i="13"/>
  <c r="Q193" i="13" s="1"/>
  <c r="V194" i="13"/>
  <c r="V193" i="13" s="1"/>
  <c r="G195" i="13"/>
  <c r="M195" i="13" s="1"/>
  <c r="I195" i="13"/>
  <c r="K195" i="13"/>
  <c r="O195" i="13"/>
  <c r="Q195" i="13"/>
  <c r="V195" i="13"/>
  <c r="G196" i="13"/>
  <c r="I196" i="13"/>
  <c r="I193" i="13" s="1"/>
  <c r="K196" i="13"/>
  <c r="M196" i="13"/>
  <c r="O196" i="13"/>
  <c r="Q196" i="13"/>
  <c r="V196" i="13"/>
  <c r="G197" i="13"/>
  <c r="I197" i="13"/>
  <c r="K197" i="13"/>
  <c r="M197" i="13"/>
  <c r="O197" i="13"/>
  <c r="Q197" i="13"/>
  <c r="V197" i="13"/>
  <c r="G198" i="13"/>
  <c r="I198" i="13"/>
  <c r="K198" i="13"/>
  <c r="M198" i="13"/>
  <c r="O198" i="13"/>
  <c r="Q198" i="13"/>
  <c r="V198" i="13"/>
  <c r="V199" i="13"/>
  <c r="G200" i="13"/>
  <c r="M200" i="13" s="1"/>
  <c r="I200" i="13"/>
  <c r="I199" i="13" s="1"/>
  <c r="K200" i="13"/>
  <c r="K199" i="13" s="1"/>
  <c r="O200" i="13"/>
  <c r="Q200" i="13"/>
  <c r="Q199" i="13" s="1"/>
  <c r="V200" i="13"/>
  <c r="G203" i="13"/>
  <c r="I203" i="13"/>
  <c r="K203" i="13"/>
  <c r="M203" i="13"/>
  <c r="O203" i="13"/>
  <c r="O199" i="13" s="1"/>
  <c r="Q203" i="13"/>
  <c r="V203" i="13"/>
  <c r="G204" i="13"/>
  <c r="M204" i="13" s="1"/>
  <c r="I204" i="13"/>
  <c r="K204" i="13"/>
  <c r="O204" i="13"/>
  <c r="Q204" i="13"/>
  <c r="V204" i="13"/>
  <c r="G205" i="13"/>
  <c r="K205" i="13"/>
  <c r="M205" i="13"/>
  <c r="O205" i="13"/>
  <c r="G206" i="13"/>
  <c r="I206" i="13"/>
  <c r="I205" i="13" s="1"/>
  <c r="K206" i="13"/>
  <c r="M206" i="13"/>
  <c r="O206" i="13"/>
  <c r="Q206" i="13"/>
  <c r="Q205" i="13" s="1"/>
  <c r="V206" i="13"/>
  <c r="V205" i="13" s="1"/>
  <c r="G211" i="13"/>
  <c r="I211" i="13"/>
  <c r="K211" i="13"/>
  <c r="G212" i="13"/>
  <c r="I212" i="13"/>
  <c r="K212" i="13"/>
  <c r="M212" i="13"/>
  <c r="M211" i="13" s="1"/>
  <c r="O212" i="13"/>
  <c r="O211" i="13" s="1"/>
  <c r="Q212" i="13"/>
  <c r="Q211" i="13" s="1"/>
  <c r="V212" i="13"/>
  <c r="V211" i="13" s="1"/>
  <c r="G215" i="13"/>
  <c r="M215" i="13" s="1"/>
  <c r="I215" i="13"/>
  <c r="K215" i="13"/>
  <c r="O215" i="13"/>
  <c r="Q215" i="13"/>
  <c r="V215" i="13"/>
  <c r="G224" i="13"/>
  <c r="I224" i="13"/>
  <c r="K224" i="13"/>
  <c r="M224" i="13"/>
  <c r="O224" i="13"/>
  <c r="Q224" i="13"/>
  <c r="G225" i="13"/>
  <c r="I225" i="13"/>
  <c r="K225" i="13"/>
  <c r="M225" i="13"/>
  <c r="O225" i="13"/>
  <c r="Q225" i="13"/>
  <c r="V225" i="13"/>
  <c r="V224" i="13" s="1"/>
  <c r="G226" i="13"/>
  <c r="I226" i="13"/>
  <c r="K226" i="13"/>
  <c r="M226" i="13"/>
  <c r="G227" i="13"/>
  <c r="I227" i="13"/>
  <c r="K227" i="13"/>
  <c r="M227" i="13"/>
  <c r="O227" i="13"/>
  <c r="O226" i="13" s="1"/>
  <c r="Q227" i="13"/>
  <c r="Q226" i="13" s="1"/>
  <c r="V227" i="13"/>
  <c r="V226" i="13" s="1"/>
  <c r="G228" i="13"/>
  <c r="I228" i="13"/>
  <c r="G229" i="13"/>
  <c r="I229" i="13"/>
  <c r="K229" i="13"/>
  <c r="K228" i="13" s="1"/>
  <c r="M229" i="13"/>
  <c r="O229" i="13"/>
  <c r="O228" i="13" s="1"/>
  <c r="Q229" i="13"/>
  <c r="Q228" i="13" s="1"/>
  <c r="V229" i="13"/>
  <c r="V228" i="13" s="1"/>
  <c r="G230" i="13"/>
  <c r="M230" i="13" s="1"/>
  <c r="I230" i="13"/>
  <c r="K230" i="13"/>
  <c r="O230" i="13"/>
  <c r="Q230" i="13"/>
  <c r="V230" i="13"/>
  <c r="I231" i="13"/>
  <c r="K231" i="13"/>
  <c r="G232" i="13"/>
  <c r="I232" i="13"/>
  <c r="K232" i="13"/>
  <c r="M232" i="13"/>
  <c r="O232" i="13"/>
  <c r="Q232" i="13"/>
  <c r="Q231" i="13" s="1"/>
  <c r="V232" i="13"/>
  <c r="V231" i="13" s="1"/>
  <c r="G234" i="13"/>
  <c r="M234" i="13" s="1"/>
  <c r="I234" i="13"/>
  <c r="K234" i="13"/>
  <c r="O234" i="13"/>
  <c r="Q234" i="13"/>
  <c r="V234" i="13"/>
  <c r="G235" i="13"/>
  <c r="I235" i="13"/>
  <c r="K235" i="13"/>
  <c r="M235" i="13"/>
  <c r="O235" i="13"/>
  <c r="O231" i="13" s="1"/>
  <c r="Q235" i="13"/>
  <c r="V235" i="13"/>
  <c r="G236" i="13"/>
  <c r="M236" i="13" s="1"/>
  <c r="I236" i="13"/>
  <c r="K236" i="13"/>
  <c r="O236" i="13"/>
  <c r="Q236" i="13"/>
  <c r="V236" i="13"/>
  <c r="G237" i="13"/>
  <c r="I237" i="13"/>
  <c r="K237" i="13"/>
  <c r="M237" i="13"/>
  <c r="O237" i="13"/>
  <c r="Q237" i="13"/>
  <c r="V237" i="13"/>
  <c r="AE239" i="13"/>
  <c r="BA27" i="12"/>
  <c r="BA25" i="12"/>
  <c r="BA23" i="12"/>
  <c r="BA21" i="12"/>
  <c r="BA19" i="12"/>
  <c r="BA17" i="12"/>
  <c r="BA13" i="12"/>
  <c r="G8" i="12"/>
  <c r="I113" i="1" s="1"/>
  <c r="G9" i="12"/>
  <c r="M9" i="12" s="1"/>
  <c r="M8" i="12" s="1"/>
  <c r="I9" i="12"/>
  <c r="I8" i="12" s="1"/>
  <c r="K9" i="12"/>
  <c r="K8" i="12" s="1"/>
  <c r="O9" i="12"/>
  <c r="O8" i="12" s="1"/>
  <c r="Q9" i="12"/>
  <c r="Q8" i="12" s="1"/>
  <c r="V9" i="12"/>
  <c r="V8" i="12" s="1"/>
  <c r="G11" i="12"/>
  <c r="G12" i="12"/>
  <c r="I12" i="12"/>
  <c r="K12" i="12"/>
  <c r="K11" i="12" s="1"/>
  <c r="M12" i="12"/>
  <c r="O12" i="12"/>
  <c r="O11" i="12" s="1"/>
  <c r="Q12" i="12"/>
  <c r="Q11" i="12" s="1"/>
  <c r="V12" i="12"/>
  <c r="V11" i="12" s="1"/>
  <c r="G14" i="12"/>
  <c r="M14" i="12" s="1"/>
  <c r="I14" i="12"/>
  <c r="K14" i="12"/>
  <c r="O14" i="12"/>
  <c r="Q14" i="12"/>
  <c r="V14" i="12"/>
  <c r="G16" i="12"/>
  <c r="I16" i="12"/>
  <c r="I11" i="12" s="1"/>
  <c r="K16" i="12"/>
  <c r="M16" i="12"/>
  <c r="O16" i="12"/>
  <c r="Q16" i="12"/>
  <c r="V16" i="12"/>
  <c r="G18" i="12"/>
  <c r="I18" i="12"/>
  <c r="K18" i="12"/>
  <c r="M18" i="12"/>
  <c r="O18" i="12"/>
  <c r="Q18" i="12"/>
  <c r="V18" i="12"/>
  <c r="G20" i="12"/>
  <c r="I20" i="12"/>
  <c r="K20" i="12"/>
  <c r="M20" i="12"/>
  <c r="O20" i="12"/>
  <c r="Q20" i="12"/>
  <c r="V20" i="12"/>
  <c r="G22" i="12"/>
  <c r="AF29" i="12" s="1"/>
  <c r="G41" i="1" s="1"/>
  <c r="I22" i="12"/>
  <c r="K22" i="12"/>
  <c r="O22" i="12"/>
  <c r="Q22" i="12"/>
  <c r="V22" i="12"/>
  <c r="G24" i="12"/>
  <c r="M24" i="12" s="1"/>
  <c r="I24" i="12"/>
  <c r="K24" i="12"/>
  <c r="O24" i="12"/>
  <c r="Q24" i="12"/>
  <c r="V24" i="12"/>
  <c r="G26" i="12"/>
  <c r="I26" i="12"/>
  <c r="K26" i="12"/>
  <c r="M26" i="12"/>
  <c r="O26" i="12"/>
  <c r="Q26" i="12"/>
  <c r="V26" i="12"/>
  <c r="AE29" i="12"/>
  <c r="F39" i="1" s="1"/>
  <c r="I20" i="1"/>
  <c r="I18" i="1"/>
  <c r="I17" i="1"/>
  <c r="I16" i="1"/>
  <c r="AZ65" i="1"/>
  <c r="AZ63" i="1"/>
  <c r="AZ61" i="1"/>
  <c r="AZ59" i="1"/>
  <c r="AZ57" i="1"/>
  <c r="AZ54" i="1"/>
  <c r="AZ52" i="1"/>
  <c r="H48" i="1"/>
  <c r="I48" i="1" s="1"/>
  <c r="H47" i="1"/>
  <c r="I47" i="1" s="1"/>
  <c r="H46" i="1"/>
  <c r="I46" i="1" s="1"/>
  <c r="H45" i="1"/>
  <c r="I45" i="1" s="1"/>
  <c r="H44" i="1"/>
  <c r="I44" i="1" s="1"/>
  <c r="H43" i="1"/>
  <c r="I43" i="1" s="1"/>
  <c r="H42" i="1"/>
  <c r="J28" i="1"/>
  <c r="J26" i="1"/>
  <c r="G38" i="1"/>
  <c r="F38" i="1"/>
  <c r="J23" i="1"/>
  <c r="J24" i="1"/>
  <c r="J25" i="1"/>
  <c r="J27" i="1"/>
  <c r="E24" i="1"/>
  <c r="E26" i="1"/>
  <c r="G39" i="1" l="1"/>
  <c r="G49" i="1" s="1"/>
  <c r="G25" i="1" s="1"/>
  <c r="A25" i="1" s="1"/>
  <c r="A26" i="1" s="1"/>
  <c r="I19" i="1"/>
  <c r="I21" i="1" s="1"/>
  <c r="I115" i="1"/>
  <c r="J114" i="1" s="1"/>
  <c r="F49" i="1"/>
  <c r="G23" i="1" s="1"/>
  <c r="A23" i="1" s="1"/>
  <c r="F40" i="1"/>
  <c r="H40" i="1" s="1"/>
  <c r="I40" i="1" s="1"/>
  <c r="G40" i="1"/>
  <c r="F41" i="1"/>
  <c r="H41" i="1" s="1"/>
  <c r="I41" i="1" s="1"/>
  <c r="G29" i="12"/>
  <c r="J91" i="1"/>
  <c r="J84" i="1"/>
  <c r="J110" i="1"/>
  <c r="J93" i="1"/>
  <c r="J85" i="1"/>
  <c r="J79" i="1"/>
  <c r="J108" i="1"/>
  <c r="J75" i="1"/>
  <c r="J102" i="1"/>
  <c r="J86" i="1"/>
  <c r="J78" i="1"/>
  <c r="J80" i="1"/>
  <c r="J87" i="1"/>
  <c r="J103" i="1"/>
  <c r="J72" i="1"/>
  <c r="J81" i="1"/>
  <c r="J73" i="1"/>
  <c r="J74" i="1"/>
  <c r="J97" i="1"/>
  <c r="J99" i="1"/>
  <c r="J105" i="1"/>
  <c r="J111" i="1"/>
  <c r="J82" i="1"/>
  <c r="J112" i="1"/>
  <c r="J106" i="1"/>
  <c r="J76" i="1"/>
  <c r="J88" i="1"/>
  <c r="J100" i="1"/>
  <c r="J77" i="1"/>
  <c r="J83" i="1"/>
  <c r="J89" i="1"/>
  <c r="J95" i="1"/>
  <c r="J101" i="1"/>
  <c r="J107" i="1"/>
  <c r="J113" i="1"/>
  <c r="M8" i="17"/>
  <c r="M11" i="17"/>
  <c r="M53" i="17"/>
  <c r="M59" i="17"/>
  <c r="G53" i="17"/>
  <c r="M42" i="17"/>
  <c r="M20" i="17" s="1"/>
  <c r="M36" i="16"/>
  <c r="M83" i="16"/>
  <c r="M47" i="16"/>
  <c r="M29" i="16"/>
  <c r="M8" i="16"/>
  <c r="G47" i="16"/>
  <c r="M78" i="16"/>
  <c r="M65" i="16" s="1"/>
  <c r="G83" i="16"/>
  <c r="G65" i="16"/>
  <c r="M8" i="15"/>
  <c r="M105" i="15"/>
  <c r="M101" i="15" s="1"/>
  <c r="M65" i="15"/>
  <c r="M62" i="15" s="1"/>
  <c r="M29" i="15"/>
  <c r="M17" i="15" s="1"/>
  <c r="M191" i="14"/>
  <c r="M259" i="14"/>
  <c r="M252" i="14"/>
  <c r="M446" i="14"/>
  <c r="M91" i="14"/>
  <c r="M8" i="14"/>
  <c r="M326" i="14"/>
  <c r="M167" i="14"/>
  <c r="M104" i="14"/>
  <c r="AF452" i="14"/>
  <c r="G326" i="14"/>
  <c r="G104" i="14"/>
  <c r="G443" i="14"/>
  <c r="G259" i="14"/>
  <c r="G324" i="14"/>
  <c r="M357" i="14"/>
  <c r="M355" i="14" s="1"/>
  <c r="M227" i="14"/>
  <c r="M222" i="14" s="1"/>
  <c r="M126" i="14"/>
  <c r="M109" i="14" s="1"/>
  <c r="M346" i="14"/>
  <c r="M337" i="14" s="1"/>
  <c r="M156" i="14"/>
  <c r="M153" i="14" s="1"/>
  <c r="G383" i="14"/>
  <c r="G349" i="14"/>
  <c r="G217" i="14"/>
  <c r="G248" i="14"/>
  <c r="G215" i="14"/>
  <c r="G191" i="14"/>
  <c r="G8" i="14"/>
  <c r="M199" i="13"/>
  <c r="M168" i="13"/>
  <c r="M231" i="13"/>
  <c r="M8" i="13"/>
  <c r="M193" i="13"/>
  <c r="M19" i="13"/>
  <c r="M228" i="13"/>
  <c r="G231" i="13"/>
  <c r="G199" i="13"/>
  <c r="M190" i="13"/>
  <c r="M188" i="13" s="1"/>
  <c r="AF239" i="13"/>
  <c r="G168" i="13"/>
  <c r="G19" i="13"/>
  <c r="M22" i="12"/>
  <c r="M11" i="12" s="1"/>
  <c r="J92" i="1" l="1"/>
  <c r="J94" i="1"/>
  <c r="J104" i="1"/>
  <c r="J109" i="1"/>
  <c r="J96" i="1"/>
  <c r="J90" i="1"/>
  <c r="J98" i="1"/>
  <c r="G28" i="1"/>
  <c r="G26" i="1"/>
  <c r="H39" i="1"/>
  <c r="J115" i="1"/>
  <c r="A24" i="1"/>
  <c r="G24" i="1"/>
  <c r="A27" i="1" l="1"/>
  <c r="H49" i="1"/>
  <c r="I39" i="1"/>
  <c r="I49" i="1" s="1"/>
  <c r="G29" i="1"/>
  <c r="G27" i="1" s="1"/>
  <c r="A29" i="1"/>
  <c r="J43" i="1" l="1"/>
  <c r="J45" i="1"/>
  <c r="J44" i="1"/>
  <c r="J39" i="1"/>
  <c r="J49" i="1" s="1"/>
  <c r="J41" i="1"/>
  <c r="J40" i="1"/>
  <c r="J48" i="1"/>
  <c r="J46" i="1"/>
  <c r="J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8B2408AD-E048-495D-B54D-0A9595A28BB0}">
      <text>
        <r>
          <rPr>
            <sz val="9"/>
            <color indexed="81"/>
            <rFont val="Tahoma"/>
            <family val="2"/>
            <charset val="238"/>
          </rPr>
          <t>Jedná se o informaci, zda se jedná o položku, která je do rozpočtu zadána z cenové soustavy RTS, nebo vlastní.</t>
        </r>
      </text>
    </comment>
    <comment ref="T6" authorId="0" shapeId="0" xr:uid="{3825460B-8763-4F12-97D6-524D6A88287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1405BC4C-7A88-4CBC-9B1F-F2773C4F9B7D}">
      <text>
        <r>
          <rPr>
            <sz val="9"/>
            <color indexed="81"/>
            <rFont val="Tahoma"/>
            <family val="2"/>
            <charset val="238"/>
          </rPr>
          <t>Jedná se o informaci, zda se jedná o položku, která je do rozpočtu zadána z cenové soustavy RTS, nebo vlastní.</t>
        </r>
      </text>
    </comment>
    <comment ref="T6" authorId="0" shapeId="0" xr:uid="{A5E2BBB8-7E62-423E-BBE5-E54486BBCE1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D446899F-5BCD-4301-8E61-89E1A4589ADB}">
      <text>
        <r>
          <rPr>
            <sz val="9"/>
            <color indexed="81"/>
            <rFont val="Tahoma"/>
            <family val="2"/>
            <charset val="238"/>
          </rPr>
          <t>Jedná se o informaci, zda se jedná o položku, která je do rozpočtu zadána z cenové soustavy RTS, nebo vlastní.</t>
        </r>
      </text>
    </comment>
    <comment ref="T6" authorId="0" shapeId="0" xr:uid="{3E3B03B4-A0CD-4413-A7B0-B94A8CD988A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9BBADBE2-51DC-43FF-8E29-8F9B7127870A}">
      <text>
        <r>
          <rPr>
            <sz val="9"/>
            <color indexed="81"/>
            <rFont val="Tahoma"/>
            <family val="2"/>
            <charset val="238"/>
          </rPr>
          <t>Jedná se o informaci, zda se jedná o položku, která je do rozpočtu zadána z cenové soustavy RTS, nebo vlastní.</t>
        </r>
      </text>
    </comment>
    <comment ref="T6" authorId="0" shapeId="0" xr:uid="{233DB8C0-FBCF-4F52-8F39-5080F315620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471C9E66-DC8D-4501-8C21-7D9093890A1D}">
      <text>
        <r>
          <rPr>
            <sz val="9"/>
            <color indexed="81"/>
            <rFont val="Tahoma"/>
            <family val="2"/>
            <charset val="238"/>
          </rPr>
          <t>Jedná se o informaci, zda se jedná o položku, která je do rozpočtu zadána z cenové soustavy RTS, nebo vlastní.</t>
        </r>
      </text>
    </comment>
    <comment ref="T6" authorId="0" shapeId="0" xr:uid="{FFF5D9C2-CC08-4683-B87E-70386091918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510A5872-0EB1-4282-9F0A-9296F6AC8D1C}">
      <text>
        <r>
          <rPr>
            <sz val="9"/>
            <color indexed="81"/>
            <rFont val="Tahoma"/>
            <family val="2"/>
            <charset val="238"/>
          </rPr>
          <t>Jedná se o informaci, zda se jedná o položku, která je do rozpočtu zadána z cenové soustavy RTS, nebo vlastní.</t>
        </r>
      </text>
    </comment>
    <comment ref="T6" authorId="0" shapeId="0" xr:uid="{44F2770F-853D-4130-A2D9-0B6047D5289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<sst xmlns="http://schemas.openxmlformats.org/spreadsheetml/2006/main" count="4853" uniqueCount="1349">
  <si>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</si>
  <si>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</si>
  <si>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</si>
  <si>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</si>
  <si>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</si>
  <si>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</si>
  <si>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</si>
  <si>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</si>
  <si>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</si>
  <si>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</si>
  <si>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</si>
  <si>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</si>
  <si>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</si>
  <si>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</si>
  <si>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</si>
  <si>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</si>
  <si>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</si>
  <si>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</si>
  <si>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</si>
  <si>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</si>
  <si>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</si>
  <si>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</si>
  <si>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</si>
  <si>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</si>
  <si>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</si>
  <si>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</si>
  <si>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</si>
  <si>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</si>
  <si>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</si>
  <si>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</si>
  <si>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</si>
  <si>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</si>
  <si>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</si>
  <si>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</si>
  <si>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</si>
  <si>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</si>
  <si>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</si>
  <si>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</si>
  <si>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</si>
  <si>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</si>
  <si>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</si>
  <si>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</si>
  <si>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</si>
  <si>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2022-08-18</t>
  </si>
  <si>
    <t>Rekonstrukce IC Zámečnická</t>
  </si>
  <si>
    <t>Stavba</t>
  </si>
  <si>
    <t>Ostatní a vedlejší náklady</t>
  </si>
  <si>
    <t>VRN</t>
  </si>
  <si>
    <t>Vedlejší rozpočtové náklady</t>
  </si>
  <si>
    <t>Stavební objekt</t>
  </si>
  <si>
    <t>Změna dokončené stavby, Zámečnická 2</t>
  </si>
  <si>
    <t>01</t>
  </si>
  <si>
    <t>Bourací práce</t>
  </si>
  <si>
    <t>02</t>
  </si>
  <si>
    <t>Stavební část</t>
  </si>
  <si>
    <t>03</t>
  </si>
  <si>
    <t>Zdravotechnika</t>
  </si>
  <si>
    <t>04</t>
  </si>
  <si>
    <t>Vytápění</t>
  </si>
  <si>
    <t>05</t>
  </si>
  <si>
    <t>Elektroinstalace</t>
  </si>
  <si>
    <t>Celkem za stavbu</t>
  </si>
  <si>
    <t>CZK</t>
  </si>
  <si>
    <t>#POPS</t>
  </si>
  <si>
    <t>Popis stavby: 2022-08-18 - Rekonstrukce IC Zámečnická</t>
  </si>
  <si>
    <t>#POPO</t>
  </si>
  <si>
    <t>Popis objektu: 2022-08-18 - Změna dokončené stavby, Zámečnická 2</t>
  </si>
  <si>
    <t>Popis rozpočtu: 01 - Bourací práce</t>
  </si>
  <si>
    <t>#POPR</t>
  </si>
  <si>
    <t>Popis rozpočtu: 02 - Stavební část</t>
  </si>
  <si>
    <t>Popis rozpočtu: 03 - Zdravotechnika</t>
  </si>
  <si>
    <t>Popis rozpočtu: 04 - Vytápění</t>
  </si>
  <si>
    <t>Popis rozpočtu: 05 - Elektroinstalace</t>
  </si>
  <si>
    <t>Popis objektu: VRN - Vedlejší rozpočtové náklady</t>
  </si>
  <si>
    <t>Popis rozpočtu: VRN - Vedlejší rozpočtové náklady</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</si>
  <si>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</si>
  <si>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</si>
  <si>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</si>
  <si>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</si>
  <si>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</si>
  <si>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</si>
  <si>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</si>
  <si>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</si>
  <si>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</si>
  <si>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</si>
  <si>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</si>
  <si>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</si>
  <si>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</si>
  <si>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</si>
  <si>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</si>
  <si>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</si>
  <si>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</si>
  <si>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</si>
  <si>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</si>
  <si>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</si>
  <si>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9</t>
  </si>
  <si>
    <t>Ostatní konstrukce, bourání</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</si>
  <si>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</si>
  <si>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</si>
  <si>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</si>
  <si>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</si>
  <si>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</si>
  <si>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</si>
  <si>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</si>
  <si>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</si>
  <si>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</si>
  <si>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</si>
  <si>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</si>
  <si>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</si>
  <si>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</si>
  <si>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</si>
  <si>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</si>
  <si>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</si>
  <si>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</si>
  <si>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</si>
  <si>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</si>
  <si>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</si>
  <si>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</si>
  <si>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</si>
  <si>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</si>
  <si>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Předstěnové systémy</t>
  </si>
  <si>
    <t>731</t>
  </si>
  <si>
    <t>Kotelny</t>
  </si>
  <si>
    <t>733</t>
  </si>
  <si>
    <t>Rozvod potrubí</t>
  </si>
  <si>
    <t>734</t>
  </si>
  <si>
    <t>Armatury</t>
  </si>
  <si>
    <t>735</t>
  </si>
  <si>
    <t>Otopná tělesa</t>
  </si>
  <si>
    <t>736</t>
  </si>
  <si>
    <t>Podlahové vytápění</t>
  </si>
  <si>
    <t>761</t>
  </si>
  <si>
    <t>Konstrukce sklobetonové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</si>
  <si>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</si>
  <si>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</si>
  <si>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</si>
  <si>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</si>
  <si>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</si>
  <si>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</si>
  <si>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</si>
  <si>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</si>
  <si>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</si>
  <si>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</si>
  <si>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</si>
  <si>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</si>
  <si>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</si>
  <si>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</si>
  <si>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</si>
  <si>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</si>
  <si>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</si>
  <si>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</si>
  <si>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M21</t>
  </si>
  <si>
    <t>Elektromontáže</t>
  </si>
  <si>
    <t>M24</t>
  </si>
  <si>
    <t>Montáže vzduchotechnických zařízení</t>
  </si>
  <si>
    <t>M99</t>
  </si>
  <si>
    <t>Poznámky (neoceňovat!)</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</si>
  <si>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</si>
  <si>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</si>
  <si>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</si>
  <si>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</si>
  <si>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</si>
  <si>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</si>
  <si>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</si>
  <si>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</si>
  <si>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</si>
  <si>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</si>
  <si>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</si>
  <si>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</si>
  <si>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</si>
  <si>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</si>
  <si>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</si>
  <si>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</si>
  <si>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</si>
  <si>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</si>
  <si>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</si>
  <si>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</si>
  <si>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</si>
  <si>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</si>
  <si>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</si>
  <si>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</si>
  <si>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</si>
  <si>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</si>
  <si>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</si>
  <si>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</si>
  <si>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</si>
  <si>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</si>
  <si>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</si>
  <si>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</si>
  <si>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</si>
  <si>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</si>
  <si>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</si>
  <si>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005124010R</t>
  </si>
  <si>
    <t>Koordinační činnost</t>
  </si>
  <si>
    <t>Soubor</t>
  </si>
  <si>
    <t>Vlastní</t>
  </si>
  <si>
    <t>Indiv</t>
  </si>
  <si>
    <t>Běžná</t>
  </si>
  <si>
    <t>POL99_8</t>
  </si>
  <si>
    <t>Koordinace stavebních a technologických dodávek stavby.</t>
  </si>
  <si>
    <t>POP</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</si>
  <si>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</si>
  <si>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</si>
  <si>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</si>
  <si>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005121 R</t>
  </si>
  <si>
    <t>Zařízení staveniště</t>
  </si>
  <si>
    <t>Veškeré náklady spojené s vybudováním, provozem a odstraněním zařízení staveniště.</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</si>
  <si>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</si>
  <si>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</si>
  <si>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</si>
  <si>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</si>
  <si>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</si>
  <si>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</si>
  <si>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</si>
  <si>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</si>
  <si>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</si>
  <si>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</si>
  <si>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</si>
  <si>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</si>
  <si>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</si>
  <si>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</si>
  <si>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</si>
  <si>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0041110R</t>
  </si>
  <si>
    <t>Statik</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</si>
  <si>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</si>
  <si>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SUM</t>
  </si>
  <si>
    <t>END</t>
  </si>
  <si>
    <t>Položkový soupis prací a dodávek</t>
  </si>
  <si>
    <t>113105113R00</t>
  </si>
  <si>
    <t>Rozebrání dlažeb z lomového kamene kladených do cementové malty se spárami zalitými cementovou maltou</t>
  </si>
  <si>
    <t>m2</t>
  </si>
  <si>
    <t>Práce</t>
  </si>
  <si>
    <t>POL1_</t>
  </si>
  <si>
    <t>uliční část, dle B19 : 0,6*1,8</t>
  </si>
  <si>
    <t>VV</t>
  </si>
  <si>
    <t>113107520R00</t>
  </si>
  <si>
    <t>Odstranění podkladů nebo krytů z kameniva hrubého drceného, v ploše jednotlivě do 50 m2, tloušťka vrstvy 200 mm</t>
  </si>
  <si>
    <t>216904213R00</t>
  </si>
  <si>
    <t xml:space="preserve">Očištění ploch tlak. vodou nebo stlač. vzduchem očištění stlačeným vzduchem, líce kleneb,  </t>
  </si>
  <si>
    <t>očištění nosníku, B21 : 2*(5,2*(0,3+0,3+(0,15*2)+0,3))+5,5*(0,3+0,3+(0,15*2)+0,3)</t>
  </si>
  <si>
    <t>938907121R00</t>
  </si>
  <si>
    <t>Očištění  stěn, tlakovou vodou, tlak do 500 bar</t>
  </si>
  <si>
    <t>dle B2 : (0,515+2,82+0,515+5,47+0,15+11,31+0,15+4,755+0,185)*((3,3+4,0)/2)</t>
  </si>
  <si>
    <t>962031116R00</t>
  </si>
  <si>
    <t>Bourání příček z cihel pálených plných, tloušťky 140 mm</t>
  </si>
  <si>
    <t>stávající pec : 2,4*(0,915+1,57+1,01)</t>
  </si>
  <si>
    <t>z m.č. 101.7 ven : (0,5*1,2)</t>
  </si>
  <si>
    <t>962031124R00</t>
  </si>
  <si>
    <t>Bourání příček z cihel pálených děrovaných, tloušťky 115 mm</t>
  </si>
  <si>
    <t xml:space="preserve">dle B6 : </t>
  </si>
  <si>
    <t>mezi m.č. 101.2 a 101.3 : 3,2*(2,985+0,45)-(0,9*2,0)</t>
  </si>
  <si>
    <t>u m.č. 101.3, 101.5 a 101.6 : 3,7*((1,425+0,1+2,1)+1,4+2,505)-3*(0,7*2,0)</t>
  </si>
  <si>
    <t>mezi m.č. 101.7 a 101.8 : 3,7*1,92-(1,4*2,0)</t>
  </si>
  <si>
    <t>mezi m.č. 101.7 a 101.8 : 3,2*(1,935+0,44)-(0,8*2,0)</t>
  </si>
  <si>
    <t>u m.č. 101.14-101.17 : 3,7*(1,65+1,52+0,95)-(0,6*2,0)</t>
  </si>
  <si>
    <t>962031125R00</t>
  </si>
  <si>
    <t>Bourání příček z cihel pálených děrovaných, tloušťky 140 mm</t>
  </si>
  <si>
    <t>mezi m.č. 101.1B a 101.19 : 2,6*5,11</t>
  </si>
  <si>
    <t>mezi m.č. 101.1A a 101.2 : 3,7*5,27-(2,0*2,4)</t>
  </si>
  <si>
    <t>mezi m.č. 101.10A a 101.9 : 3,7*3,005-(0,9*2,1)</t>
  </si>
  <si>
    <t>příčky (podstavec) u umyvadla, apod. : 5</t>
  </si>
  <si>
    <t>962081141R00</t>
  </si>
  <si>
    <t>Bourání zdiva příček ze skleněných tvárnic, tloušťky do 150 mm</t>
  </si>
  <si>
    <t>B11 : 1,65*1,1</t>
  </si>
  <si>
    <t>světlík na vstupem do dvora : 1,2*0,9</t>
  </si>
  <si>
    <t>965043341RT3</t>
  </si>
  <si>
    <t>Bourání podkladů pod dlažby nebo litých celistvých dlažeb a mazanin  betonových s potěrem nebo teracem, tloušťky do 100 mm, plochy přes 4 m2</t>
  </si>
  <si>
    <t>m3</t>
  </si>
  <si>
    <t>podklad pod dlažbou (dle B13), plocha viz pol. 965081713RT1 : 0,05*127,623</t>
  </si>
  <si>
    <t>965081713RT1</t>
  </si>
  <si>
    <t>Bourání podlah z keramických dlaždic, tloušťky do 10 mm, plochy přes 1 m2</t>
  </si>
  <si>
    <t xml:space="preserve">dle B13 : </t>
  </si>
  <si>
    <t>m.č. 101.3 : 4,38</t>
  </si>
  <si>
    <t>m.č. 101.4 : 1,97</t>
  </si>
  <si>
    <t>m.č. 101.5 : 2,94</t>
  </si>
  <si>
    <t>m.č. 101.6 : 3,03</t>
  </si>
  <si>
    <t>m.č. 101.8 : 1,73</t>
  </si>
  <si>
    <t>m.č. 101.10A : 9,45</t>
  </si>
  <si>
    <t>m.č. 101.10B : 8,38</t>
  </si>
  <si>
    <t>m.č. 101.10C : 1,123</t>
  </si>
  <si>
    <t>m.č. 101.12 : 10,9</t>
  </si>
  <si>
    <t>m.č. 101.13 : 10,05</t>
  </si>
  <si>
    <t>m.č. 101.14 : 1,49</t>
  </si>
  <si>
    <t>m.č. 101.15 : 1,21</t>
  </si>
  <si>
    <t>m.č. 101.16 : 1,36</t>
  </si>
  <si>
    <t>m.č. 101.17 : 3,08</t>
  </si>
  <si>
    <t>m.č. 101.18 : 14,39</t>
  </si>
  <si>
    <t>m.č. 101.19 : 24,85</t>
  </si>
  <si>
    <t>m.č. 101.20 : 27,29</t>
  </si>
  <si>
    <t>968061112R00</t>
  </si>
  <si>
    <t>Vyvěšení nebo zavěšení dřevěných křídel oken, plochy do 1,5 m2</t>
  </si>
  <si>
    <t>kus</t>
  </si>
  <si>
    <t xml:space="preserve">dle B9 : </t>
  </si>
  <si>
    <t>z m.č. 101.15 : 1</t>
  </si>
  <si>
    <t>z m.č. 101.17 : 1</t>
  </si>
  <si>
    <t>z m.č. 101.18 : 1</t>
  </si>
  <si>
    <t>968061125R00</t>
  </si>
  <si>
    <t>Vyvěšení nebo zavěšení dřevěných křídel dveří, plochy do 2 m2</t>
  </si>
  <si>
    <t xml:space="preserve">dle B4 : </t>
  </si>
  <si>
    <t>okolo m.č. 101.3 : 1+1+1+1</t>
  </si>
  <si>
    <t>do m.č. 101.8 : 2</t>
  </si>
  <si>
    <t>mezi m.č. 101.7 a 101.9 : 2</t>
  </si>
  <si>
    <t>z m.č. 101.11 : 1+1</t>
  </si>
  <si>
    <t>ven z m.č. 101.10A : 1</t>
  </si>
  <si>
    <t>okolo m.č. 101.10B : 1+1+1+1</t>
  </si>
  <si>
    <t>mezi m.č. 101.13 až 101.18 : 1+1+1+1+1</t>
  </si>
  <si>
    <t>968062354R00</t>
  </si>
  <si>
    <t>Vybourání dřevěných rámů oken dvojitých nebo zdvojených, plochy do 1 m2</t>
  </si>
  <si>
    <t>z m.č. 101.15 : 0,6*0,6</t>
  </si>
  <si>
    <t>z m.č. 101.17 : 0,6*0,6</t>
  </si>
  <si>
    <t>z m.č. 101.18 : 0,6*1,2</t>
  </si>
  <si>
    <t>968062746R00</t>
  </si>
  <si>
    <t>Vybourání dřevěných rámů stěn plných, zesklených nebo výkladních, pevných nebo otevíravých, plochy do 4 m2</t>
  </si>
  <si>
    <t>dle B4, do ulice : 1,25*2,72</t>
  </si>
  <si>
    <t>968072455R00</t>
  </si>
  <si>
    <t>Vybourání a vyjmutí kovových rámů a rolet rámů, včetně pomocného lešení o výšce podlahy do 1900 mm a pro zatížení do 1,5 kPa  (150 kg/m2) dveřních zárubní, plochy do 2 m2</t>
  </si>
  <si>
    <t>okolo m.č. 101.3 : 1*(0,9*2,0)+3*(0,7*2,0)</t>
  </si>
  <si>
    <t>z m.č. 101.11 : 1*(0,9*2,0)+1*(0,8*2,0)</t>
  </si>
  <si>
    <t>ven z m.č. 101.10A : 1*(0,8*2,0)</t>
  </si>
  <si>
    <t>okolo m.č. 101.10B : 1*(0,9*2,0)+3*(0,8*2,0)</t>
  </si>
  <si>
    <t>mezi m.č. 101.13 až 101.18 : 1*(0,9*2,0)+1*(0,8*2,0)+1*(0,7*2,0)+2*(0,6*2,0)</t>
  </si>
  <si>
    <t>968072456R00</t>
  </si>
  <si>
    <t>Vybourání a vyjmutí kovových rámů a rolet rámů, včetně pomocného lešení o výšce podlahy do 1900 mm a pro zatížení do 1,5 kPa  (150 kg/m2) dveřních zárubní, plochy přes 2 m2</t>
  </si>
  <si>
    <t>do m.č. 101.8 : 1*(1,4*2,0)</t>
  </si>
  <si>
    <t>mezi m.č. 101.7 a 101.9 : 1*(1,1*2,0)</t>
  </si>
  <si>
    <t>968072747R00</t>
  </si>
  <si>
    <t>Vybourání a vyjmutí kovových rámů a rolet rámů, včetně pomocného lešení o výšce podlahy do 1900 mm a pro zatížení do 1,5 kPa  (150 kg/m2) stěn výkladních pevných nebo otvíravých, plochy přes 4 m2</t>
  </si>
  <si>
    <t>dle B3 : 2*(1,39*2,6)+(0,98*2,81)</t>
  </si>
  <si>
    <t>dle B3 : 2*(1,39*2,4)+(0,98*2,81)</t>
  </si>
  <si>
    <t>dle B3 : 3,68*2,4</t>
  </si>
  <si>
    <t>dle B3 : 3,395*2,4</t>
  </si>
  <si>
    <t>968096001R00</t>
  </si>
  <si>
    <t xml:space="preserve">Vybourání vnitřních parapetů plastových, šířky do 20 cm,  </t>
  </si>
  <si>
    <t>m</t>
  </si>
  <si>
    <t>z m.č. 101.15 : 0,6</t>
  </si>
  <si>
    <t>z m.č. 101.17 : 0,6</t>
  </si>
  <si>
    <t>z m.č. 101.18 : 1,2</t>
  </si>
  <si>
    <t>970031130R00</t>
  </si>
  <si>
    <t>Jádrové vrtání, kruhové prostupy v cihelném zdivu jádrové vrtání, do D 130 mm</t>
  </si>
  <si>
    <t>otvory na přirozené větrání, dle B18 : 8*0,8</t>
  </si>
  <si>
    <t>971033531R00</t>
  </si>
  <si>
    <t>Vybourání otvorů ve zdivu cihelném z jakýchkoliv cihel pálených  na jakoukoliv maltu vápenou nebo vápenocementovou, plochy do 1 m2, tloušťky do 150 mm</t>
  </si>
  <si>
    <t>Včetně pomocného lešení o výšce podlahy do 1900 mm a pro zatížení do 1,5 kPa  (150 kg/m2).</t>
  </si>
  <si>
    <t>otvor pro nové okno T/19 : 0,82*1,2</t>
  </si>
  <si>
    <t>974031243R00</t>
  </si>
  <si>
    <t>Vysekání rýh v jakémkoliv zdivu cihelném v prostoru přilehlém ke stropní konstrukci  do hloubky 70 mm, šířky do 100 mm</t>
  </si>
  <si>
    <t>pro překlad P/3 (nový překlad je osazen ve stavební části rozpočtu) : 1,4*2</t>
  </si>
  <si>
    <t>974031287R00</t>
  </si>
  <si>
    <t>Vysekání rýh v jakémkoliv zdivu cihelném v prostoru přilehlém ke stropní konstrukci  do hloubky 300 mm, šířky do 300 mm</t>
  </si>
  <si>
    <t>pro překlad P/4 (nový překlad je osazen ve stavební části rozpočtu) : 1,7*2</t>
  </si>
  <si>
    <t>pro překlad u dveří T/20 : 2,2*2</t>
  </si>
  <si>
    <t>974031289R00</t>
  </si>
  <si>
    <t>Vysekání rýh v jakémkoliv zdivu cihelném v prostoru přilehlém ke stropní konstrukci  příplatek k ceně  za každých 100 mm šířky rýhy hloubky do 300 mm</t>
  </si>
  <si>
    <t>975021311R00</t>
  </si>
  <si>
    <t>Podchycování nadzákladového zdiva pod stropem při tloušťce zdiva přes 450 do 600 mm</t>
  </si>
  <si>
    <t>podepření u otvoru T/19 : 2,0</t>
  </si>
  <si>
    <t>975021411R00</t>
  </si>
  <si>
    <t>Podchycování nadzákladového zdiva pod stropem při tloušťce zdiva přes 600 do 900 mm</t>
  </si>
  <si>
    <t>u osazování překladu P/4 : 2,8</t>
  </si>
  <si>
    <t>u osazování překladu nad otvorem T/20 : 2,0</t>
  </si>
  <si>
    <t>978011161R00</t>
  </si>
  <si>
    <t>Otlučení omítek vápenných nebo vápenocementových vnitřních s vyškrabáním spár, s očištěním zdiva stropů, v rozsahu do 50 %</t>
  </si>
  <si>
    <t>strop v budoucí m.č. 001B : 1,68</t>
  </si>
  <si>
    <t>strop v budoucí m.č. 001C : 56,34</t>
  </si>
  <si>
    <t>strop v budoucí m.č. 002 : 22,45</t>
  </si>
  <si>
    <t>strop v budoucí m.č. 011 : 14,48</t>
  </si>
  <si>
    <t>strop v budoucí m.č. 012 : 10,89</t>
  </si>
  <si>
    <t>strop v budoucí m.č. 013 : 7,03</t>
  </si>
  <si>
    <t>978013191R00</t>
  </si>
  <si>
    <t>Otlučení omítek vápenných nebo vápenocementových vnitřních s vyškrabáním spár, s očištěním zdiva stěn, v rozsahu do 100 %</t>
  </si>
  <si>
    <t xml:space="preserve">Poznámka 1: omítky se neotloukají ze zdiva, které je bouráno : </t>
  </si>
  <si>
    <t xml:space="preserve">Poznámka 2: výpočty výměr u otloukání omítek jsou občas mírně zjednodušeny : </t>
  </si>
  <si>
    <t>m.č. 101.1A : 3,5*(5,6*2)-(3,68*2,4)-(1,6*2,6)+0,5*(2,4+3,68+2,4)+1,05*(2,6+1,6+2,6)</t>
  </si>
  <si>
    <t>m.č. 101.1B : 3,3*(5,7*2)-(3,7*2,4)+0,5*(2,4+3,7+2,4)</t>
  </si>
  <si>
    <t>m.č. 101.2 : 3,3*(4,865*2+5,555)-(3,4*2,4)-(0,9*2,0)+0,5*(2,4+3,4+2,4)</t>
  </si>
  <si>
    <t>okolo místností 101.3-101.6 : 3,3*(2,505*2+4,93*2)</t>
  </si>
  <si>
    <t>m.č. 101.7+101.8 : 3,3*(4,5*2+5,19*2+0,9*2)-(1,6*2,6)-(1,0*2,0)-(0,9*2,1)</t>
  </si>
  <si>
    <t>m.č. 101.9 : 3,3*(3,89*2+3,67*2)-2*(0,9*2,0)-(1,0*2,0)</t>
  </si>
  <si>
    <t>m.č. 101.10A : 3,3*(1,5*2+5,9*2)-2*(0,9*2,0)-2*(0,8*2,0)-(1,65*2,1)+0,6*((2,0*2+1,0)+(2,1*2+1,65))</t>
  </si>
  <si>
    <t>m.č. 101.10B : 3,3*(1,52*2+4,99*2)-(0,9*2,0)-2*(0,8*2,0)</t>
  </si>
  <si>
    <t>m.č. 101.11 : 3,3*(2,0*2+3,67*2)-(0,9*2,0)-(0,8*2,0)</t>
  </si>
  <si>
    <t>m.č. 101.12 : 3,3*(3,78+3,5+4,3+2,13)-(0,8*2,0)</t>
  </si>
  <si>
    <t>m.č. 101.13 : 3,5*(3,84+2,7+3,03+3,3)-(0,9*2,0)-(0,8*2,0)-(0,6*2,0)</t>
  </si>
  <si>
    <t>okolo místností 101.14-101.16 : 3,3*(1,65*2+1,1*2)-(0,9*2,0)-(0,7*2,0)-(0,6*2,0)-(0,6*0,6)+0,2*((0,6*3)+(2,0*2+0,9))</t>
  </si>
  <si>
    <t>m.č. 101.17 : 3,3*(2,45*2+1,16*2)-(0,9*2,0)-(0,8*2,0)</t>
  </si>
  <si>
    <t>m.č. 101.18 : 3,3*(4,64+2,73+2,45+2,77+2,83)-(0,9*2,0)-(0,8*2,0)-(0,6*1,2)+0,2*(0,6*2+1,2)</t>
  </si>
  <si>
    <t>m.č. 101.19 : 3,3*(5,5+(4,175+0,68)+0,6+1,78)-(3,76*2,6)+0,5*(2,6+3,76+2,6)</t>
  </si>
  <si>
    <t>m.č. 101.20 : 3,3*((4,15+0,845+4,92)*2+2,83*2)-(1,25*2,72)+0,5*(2,72*2+1,25)-(2,77*2,22)-(0,8*2,0)</t>
  </si>
  <si>
    <t>978059531R00</t>
  </si>
  <si>
    <t>Odsekání a odebrání obkladů stěn z obkládaček vnitřních z jakýchkoliv materiálů, plochy přes 2 m2</t>
  </si>
  <si>
    <t xml:space="preserve">dle B1 : </t>
  </si>
  <si>
    <t>m.č. 101.3 : 2,1*((1,86+0,8+0,9)*2+(0,505+0,5+0,45)*2)-2,0*(0,9+3*0,7)</t>
  </si>
  <si>
    <t>m.č. 101.4 : 2,1*(1,425*2+1,4*2)-(0,7*2,0)</t>
  </si>
  <si>
    <t>m.č. 101.5 : 2,1*(2,1*2+1,4*2)-(0,7*2,0)</t>
  </si>
  <si>
    <t>m.č. 101.6 : 2,1*(2,505*2+1,2*2)-(0,7*2,0)</t>
  </si>
  <si>
    <t>m.č. 101.14 : 2,1*(1,65*2+0,945*2)-2*(0,6*2,0)</t>
  </si>
  <si>
    <t>m.č. 101.15 : 2,1*(1,52*2+0,8*2)-(0,6*2,0)-(0,5*0,6)+0,2*(0,5+0,5)</t>
  </si>
  <si>
    <t>m.č. 101.16 : 2,1*(1,52*2+0,8*2)-(0,6*2,0)-(0,7*2,0)+0,2*(2,1+2,1)</t>
  </si>
  <si>
    <t>m.č. 101.17 : 2,1*(1,16*2+2,445*2)-(0,8*2,0)+0,3*(2,0+2,0)-(0,5*0,6)+0,2*(0,5+0,5)</t>
  </si>
  <si>
    <t>obklad pece : 0,6*(0,915+1,57+1,01)</t>
  </si>
  <si>
    <t>9801-001</t>
  </si>
  <si>
    <t>Demontáž prvků na uliční fasádě</t>
  </si>
  <si>
    <t>hod</t>
  </si>
  <si>
    <t xml:space="preserve">dle B5 : </t>
  </si>
  <si>
    <t>markýzy : 3*3</t>
  </si>
  <si>
    <t>nápis : 2</t>
  </si>
  <si>
    <t>svitidlo : 1</t>
  </si>
  <si>
    <t>ostatní drobné prvky : 4</t>
  </si>
  <si>
    <t>962032231R00</t>
  </si>
  <si>
    <t>Bourání zdiva nadzákladového z cihel pálených nebo vápenopískových, na maltu vápenou nebo vápenocementovou</t>
  </si>
  <si>
    <t>9801-002</t>
  </si>
  <si>
    <t>Demontáž prvků pece (technologie)</t>
  </si>
  <si>
    <t>soubor</t>
  </si>
  <si>
    <t>9801-003</t>
  </si>
  <si>
    <t>Úpravy velikosti otvoru (dle B15)</t>
  </si>
  <si>
    <t>9801-004</t>
  </si>
  <si>
    <t>Úprava otvorů na přirození větrání (dle B18)</t>
  </si>
  <si>
    <t>9801-005</t>
  </si>
  <si>
    <t>Demontáž rozvodu vodovodu a kanalizace</t>
  </si>
  <si>
    <t>725110814R00</t>
  </si>
  <si>
    <t>Demontáž klozetů kombinovaných</t>
  </si>
  <si>
    <t>dle B7 : 3</t>
  </si>
  <si>
    <t>725122813R00</t>
  </si>
  <si>
    <t>Demontáž pisoárů s nádrží + 1 záchodkem</t>
  </si>
  <si>
    <t>dle B7 : 1</t>
  </si>
  <si>
    <t>725210821R00</t>
  </si>
  <si>
    <t>Demontáž umyvadel umyvadel bez výtokových armatur</t>
  </si>
  <si>
    <t>725240811R00</t>
  </si>
  <si>
    <t>Demontáž sprchových kabin a mís kabin bez výtokových armatur</t>
  </si>
  <si>
    <t>dle B8 : 1</t>
  </si>
  <si>
    <t>725240812R00</t>
  </si>
  <si>
    <t>Demontáž sprchových kabin a mís mís bez výtokových armatur</t>
  </si>
  <si>
    <t>725330820R00</t>
  </si>
  <si>
    <t>Demontáž výlevek diturvitových</t>
  </si>
  <si>
    <t>725530823R00</t>
  </si>
  <si>
    <t>Demontáž elektrických zásobníkových ohřívačů vody tlakových, od 50 do 200 l</t>
  </si>
  <si>
    <t>dle B7 a B20 (opatrná demontáž, ohřívač je určen ke zpětnému osazení v nové pozici) : 1</t>
  </si>
  <si>
    <t>725820801R00</t>
  </si>
  <si>
    <t>Demontáž baterií nástěnných do G 3/4"</t>
  </si>
  <si>
    <t>dle B7, výlevka : 1</t>
  </si>
  <si>
    <t>dle B7, sprcha : 1</t>
  </si>
  <si>
    <t>725820802R00</t>
  </si>
  <si>
    <t>Demontáž baterií stojánkových do 1otvoru</t>
  </si>
  <si>
    <t>733110803R00</t>
  </si>
  <si>
    <t>Demontáž potrubí z ocelových trubek závitových do DN 15</t>
  </si>
  <si>
    <t>733110806R00</t>
  </si>
  <si>
    <t>Demontáž potrubí z ocelových trubek závitových přes 15 do DN 32</t>
  </si>
  <si>
    <t>733191816R00</t>
  </si>
  <si>
    <t>Demontáž příslušenství potrubí - odřezání třmenových držáků bez demontáže konzol nebo výložníků  do D 44,5</t>
  </si>
  <si>
    <t>733890801R00</t>
  </si>
  <si>
    <t>Vnitrostaveništní přemístění demontovaných hmot rozvodů potrubí vodorovně do 100 m  z objektů výšky do 6 m</t>
  </si>
  <si>
    <t>t</t>
  </si>
  <si>
    <t>734200811R00</t>
  </si>
  <si>
    <t xml:space="preserve">Demontáž závitových armatur s jedním závitem, do G 1/2" </t>
  </si>
  <si>
    <t>734200812R00</t>
  </si>
  <si>
    <t>Demontáž závitových armatur s jedním závitem, přes 1/2 do G 1"</t>
  </si>
  <si>
    <t>734200821R00</t>
  </si>
  <si>
    <t xml:space="preserve">Demontáž závitových armatur se dvěma závity, do G 1/2" </t>
  </si>
  <si>
    <t>734200822R00</t>
  </si>
  <si>
    <t>Demontáž závitových armatur se dvěma závity, přes 1/2 do G 1"</t>
  </si>
  <si>
    <t>734890801R00</t>
  </si>
  <si>
    <t>Vnitrostaveništní přemístění demontovaných hmot armatur vodorovně do 100 m  z objektů výšky do 6 m</t>
  </si>
  <si>
    <t>735111810R00</t>
  </si>
  <si>
    <t>Demontáž radiátorů litinových článkových</t>
  </si>
  <si>
    <t>dle B7, m.č. 101.1A : 0,35*(20+14)</t>
  </si>
  <si>
    <t>dle B7, m.č. 101.2 : 0,35*(20+14)</t>
  </si>
  <si>
    <t>735494811R00</t>
  </si>
  <si>
    <t>Vypuštění vody z otopných soustav bez kotlů, ohříváků, zásobníků a nádrží</t>
  </si>
  <si>
    <t>735890801R00</t>
  </si>
  <si>
    <t>Vnitrostaveništní přemístění demontovaných hmot  otopných těles vodorovně 100 m  z objektů výšky do 6 m</t>
  </si>
  <si>
    <t>764410850R00</t>
  </si>
  <si>
    <t>Demontáž oplechování parapetů rš od 100 do 330 mm</t>
  </si>
  <si>
    <t>767996801R00</t>
  </si>
  <si>
    <t>Demontáž ostatních doplňků staveb atypických konstrukcí  o hmotnosti přes 20 do 50 kg</t>
  </si>
  <si>
    <t>kg</t>
  </si>
  <si>
    <t>prvky "bude odřezáno" na nosníku dle "detail vybourání překladu", dle B21 : (8+6+8)*8</t>
  </si>
  <si>
    <t>prvky "bude vyřezáno" na nosníku dle "detail vybourání překladu", dle B21 : 2*50</t>
  </si>
  <si>
    <t>7676621R0x</t>
  </si>
  <si>
    <t>Demontáž mříží</t>
  </si>
  <si>
    <t>u výkladce 101.2, dle B12 : 3,6*3,2</t>
  </si>
  <si>
    <t>u vnějších dveří 101.10A, dle B12 : 1,2*2,2</t>
  </si>
  <si>
    <t>u nadsvětlíku nade dveřmi u m.č. 101.10A, dle B12 : 1,6*1,2</t>
  </si>
  <si>
    <t>U okna ze skleněných tvárnic, dle B12 : 1,6*2,1</t>
  </si>
  <si>
    <t>u okna z m.č. 101.15 : 0,6*0,6</t>
  </si>
  <si>
    <t>u okna z m.č. 101.17 : 0,6*0,6</t>
  </si>
  <si>
    <t>u okna z m.č. 101.18 : 0,6*1,2</t>
  </si>
  <si>
    <t>u dveří z m.č. 101.20 : 1,3*2,75</t>
  </si>
  <si>
    <t>2101-001</t>
  </si>
  <si>
    <t>Demontáž stávající elektroinstalace (spínače, zásuvky, rozvody, rozvaděč, aj.)</t>
  </si>
  <si>
    <t>2401-001</t>
  </si>
  <si>
    <t>Demontáž stávajícího systému VZT (dle bodu B10)</t>
  </si>
  <si>
    <t>Pozn.01</t>
  </si>
  <si>
    <t>Pokud u některé položky v rozp. není uvedena číslo z poznámek (B1-B24, N1-N38) neznamená to, že se s danou položkou v rozpočtu nepočítá</t>
  </si>
  <si>
    <t>Pozn.02</t>
  </si>
  <si>
    <t>Text "m.č." v jednotlivých výměrách znamená "místnost číslo"</t>
  </si>
  <si>
    <t>979081111R00</t>
  </si>
  <si>
    <t>Odvoz suti a vybouraných hmot na skládku do 1 km</t>
  </si>
  <si>
    <t>POL1_9</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</si>
  <si>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</si>
  <si>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</si>
  <si>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</si>
  <si>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</si>
  <si>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</si>
  <si>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</si>
  <si>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</si>
  <si>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</si>
  <si>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skládku za uložení, směs betonu, cihel a dřeva,  , skupina 17 09 04 z Katalogu odpadů</t>
  </si>
  <si>
    <t>310237241R00</t>
  </si>
  <si>
    <t>Zazdívka otvorů o ploše přes 0,09 m2 do 0,25 m2 ve zdivu nadzákladovém cihlami pálenými o tloušťce zdi do 300 mm</t>
  </si>
  <si>
    <t>zazdívka - uliční fasáda (lokální zazdívky), dle N20 : 2</t>
  </si>
  <si>
    <t>zazdívka - uliční fasáda, m.č. 014A, dle N20 : 1</t>
  </si>
  <si>
    <t>ostatní nespecifikované zazdívky, dle N20 : 10</t>
  </si>
  <si>
    <t>310238211R00</t>
  </si>
  <si>
    <t>Zazdívka otvorů o ploše přes 0,25 m2 do 1 m2 ve zdivu nadzákladovém cihlami pálenými pro jakoukoliv maltu vápenocementovou</t>
  </si>
  <si>
    <t>vyrovnání nadpraží (místo klenby), dle N23 : 0,6</t>
  </si>
  <si>
    <t>310271630R00</t>
  </si>
  <si>
    <t>Zazdívka otvorů z pórobetonových tvárnic plochy od 1 m2 do 4 m2, tloušťka zdiva 300 mm</t>
  </si>
  <si>
    <t>zazdívka otvoru z m.č. 009A (dle N12) : 0,3*(0,8*2,2)</t>
  </si>
  <si>
    <t>317121047RT4</t>
  </si>
  <si>
    <t>Překlady pórobetonové nenosné délky 1240 mm, šířky 150 mm, výšky 249 mm</t>
  </si>
  <si>
    <t>překlad P/2 (dle N7) : 9</t>
  </si>
  <si>
    <t>317168132R00</t>
  </si>
  <si>
    <t>Překlady keramické montáž a dodávka nosné, délky 1500 mm, šířky 70 mm, výšky 238 mm</t>
  </si>
  <si>
    <t>překlad P/4 (dle N7) : 10</t>
  </si>
  <si>
    <t>317168134R00</t>
  </si>
  <si>
    <t>Překlady keramické montáž a dodávka nosné, délky 2000 mm, šířky 70 mm, výšky 238 mm</t>
  </si>
  <si>
    <t>u T/19 a T/20, dle N7 : 8</t>
  </si>
  <si>
    <t>317941121R00</t>
  </si>
  <si>
    <t>Osazení ocelových válcovaných nosníků na zdivu bez dodávky materiálu, výšky do 120 mm</t>
  </si>
  <si>
    <t>překlad P/3 (dle N7, N28) - 2x válc.nosník 50x50x5 : 2*(1,25*3,77)/1000</t>
  </si>
  <si>
    <t>319201317R00</t>
  </si>
  <si>
    <t>Vyrovnání povrchu zdiva pod omítku maltou ze SMS tloušťka 30 mm</t>
  </si>
  <si>
    <t>u m.č. 001D a 002, dle N21 : 2,95*4</t>
  </si>
  <si>
    <t>v m.č. 001A, dle N21 : 2,95*3,36</t>
  </si>
  <si>
    <t>v m.č. 005, dle N21 : 2,95*3,54</t>
  </si>
  <si>
    <t>u otvoru T/20, dle N21 : 0,8*(2,1+1,085)+0,25*(2,1+0,9+0,815+0,9)</t>
  </si>
  <si>
    <t>další nespecifikovné opravy : 10*1,5</t>
  </si>
  <si>
    <t>319201319R00</t>
  </si>
  <si>
    <t>Vyrovnání povrchu zdiva pod omítku maltou ze SMS tloušťka 50 mm</t>
  </si>
  <si>
    <t>v m.č. 001C, dle N21 : 3,15*(3,35+1,135+0,515)</t>
  </si>
  <si>
    <t>342248112R00</t>
  </si>
  <si>
    <t>Příčky z tvárnic pálených Příčky z tvárnic keramických pálených tloušťky 115 mm, z děrovaných příčkovek, P 10, na maltu MVC 5, Prvek zdicí pálený P; funkce: příčkovka; tvar: základní; l = 497 mm; w = 115 mm; h = 238 mm; styčná plocha: P+D; svisle děrovaný prvek; lambda = 0,...</t>
  </si>
  <si>
    <t>; w = 115 mm; h = 238 mm; styčná plocha: P+D; svisle děrovaný prvek; lambda = 0,...</t>
  </si>
  <si>
    <t>mezi m.č. 001A a 015 (dle N1) : 2,7*(1,27+1,835)-(0,7*2,0)</t>
  </si>
  <si>
    <t>317168112R00</t>
  </si>
  <si>
    <t>Překlady keramické montáž a dodávka nenosné, délky 1250 mm, šířky 115 mm, výšky 71 mm</t>
  </si>
  <si>
    <t>Včetně dodávky překladů.</t>
  </si>
  <si>
    <t>překlad P/1 (dle N7) : 2</t>
  </si>
  <si>
    <t>340239211RT2</t>
  </si>
  <si>
    <t>Zazdívka otvorů o ploše přes 1 m2 do 4 m2 v příčkách nebo stěnách cihlami  pálenými  tloušťky do 100 mm</t>
  </si>
  <si>
    <t>zazdění otvoru mezi m.č. 005 a 013 (dle N12) : 1,0*2,2</t>
  </si>
  <si>
    <t>zazdění otvoru mezi m.č. 009C a 009D (dle N12) : (0,9*2,2)-(0,7*2,0)</t>
  </si>
  <si>
    <t>340239212RT2</t>
  </si>
  <si>
    <t>Zazdívka otvorů o ploše přes 1 m2 do 4 m2 v příčkách nebo stěnách cihlami  pálenými  tloušťky nad 100 mm</t>
  </si>
  <si>
    <t>zazdění otvoru mezi m.č. 001A a 005 (dle N12) : 1,1*2,2</t>
  </si>
  <si>
    <t>zazdění otvoru mezi m.č. 009D a 011 (dle N12) : 0,9*2,2</t>
  </si>
  <si>
    <t>342254811R00</t>
  </si>
  <si>
    <t>Příčky z cihel a tvárnic nepálených příčky z příčkovek pórobetonových tloušťky 150 mm</t>
  </si>
  <si>
    <t>mezi m.č. 001C a 007A+007B (dle N1) : 3,0*2,985-(0,9*2,0)</t>
  </si>
  <si>
    <t>mezi m.č. 007A a 007B+007C (dle N1) : 2,7*(2,01+1,0+1,0)-(0,9*2,0)</t>
  </si>
  <si>
    <t>mezi m.č. 007B a 007C (dle N1) : 2,7*1,7-(0,7*2,0)</t>
  </si>
  <si>
    <t>mezi m.č. 007B+007C a 010 (dle N1) : 2,7*2,505-(0,7*2,0)</t>
  </si>
  <si>
    <t>okolo m.č. 005, 014A a 014B (dle N1) : 2,7*(1,11+1,5)-(0,8*2,0)</t>
  </si>
  <si>
    <t>mezi m.č. 008 s 009C (dle N1) : 0,925*2,2-(0,7*2,0)</t>
  </si>
  <si>
    <t>mezi m.č. 009A a 009C (dle N1) : 2,7*1,68-(0,6*2,0)</t>
  </si>
  <si>
    <t>v m.č. 009B (dle N1) : 1,04*3,6</t>
  </si>
  <si>
    <t>mezi m.č. 003 a 006 (dle N12) : 2,7*2,48-(0,8*2,0)</t>
  </si>
  <si>
    <t>mezi m.č. 008 a 014C (dle N12) : 3,4*2,375-(0,8*2,0)</t>
  </si>
  <si>
    <t>342264051RT1</t>
  </si>
  <si>
    <t>Podhledy na kovové konstrukci opláštěné deskami sádrokartonovými nosná konstrukce z profilů CD s přímým uchycením 1x deska, tloušťky 12,5 mm, standard, bez izolace</t>
  </si>
  <si>
    <t xml:space="preserve">dle skladby SDK/01 : </t>
  </si>
  <si>
    <t>m.č. 001A (dle N9) : 20,64</t>
  </si>
  <si>
    <t>m.č. 001D (dle N9) : 28,33</t>
  </si>
  <si>
    <t>m.č. 003 (dle N9) : 5,16</t>
  </si>
  <si>
    <t>m.č. 004 (dle N9) : 10,02</t>
  </si>
  <si>
    <t>m.č. 005 (dle N9) : 18,64</t>
  </si>
  <si>
    <t>m.č. 006 (dle N9) : 13,17</t>
  </si>
  <si>
    <t>m.č. 008 (dle N9) : 10,17</t>
  </si>
  <si>
    <t>m.č. 009A (dle N9) : 1,47</t>
  </si>
  <si>
    <t>m.č. 014A (dle N9) : 0,446</t>
  </si>
  <si>
    <t>m.č. 014B (dle N9) : 1,39</t>
  </si>
  <si>
    <t>m.č. 014C (dle N9) : 11,54</t>
  </si>
  <si>
    <t>m.č. 014D (dle N9) : 1,22</t>
  </si>
  <si>
    <t>m.č. 015 (dle N9) : 4,16</t>
  </si>
  <si>
    <t>m.č. 016 (dle N9) : 1,53</t>
  </si>
  <si>
    <t>m.č. 017 (dle N9) : 0,95</t>
  </si>
  <si>
    <t>m.č. 001B (dle N37) : 1,05*1,6</t>
  </si>
  <si>
    <t>m.č. 001C (dle N37) : 0,6*(3,4+3,68)</t>
  </si>
  <si>
    <t>m.č. 001D (dle N37) : 0,6*3,7</t>
  </si>
  <si>
    <t>m.č. 002 (dle N37) : 0,6*3,8</t>
  </si>
  <si>
    <t>342264051RT3</t>
  </si>
  <si>
    <t>Podhledy na kovové konstrukci opláštěné deskami sádrokartonovými nosná konstrukce z profilů CD s přímým uchycením 1x deska, tloušťky 12,5 mm, impregnovaná, bez izolace</t>
  </si>
  <si>
    <t xml:space="preserve">dle skladby SDK/02 : </t>
  </si>
  <si>
    <t>m.č. 007A (dle N9) : 4,86</t>
  </si>
  <si>
    <t>m.č. 007B (dle N9) : 4,08</t>
  </si>
  <si>
    <t>m.č. 007C (dle N9) : 1,39</t>
  </si>
  <si>
    <t>m.č. 009B (dle N9) : 1,07</t>
  </si>
  <si>
    <t>m.č. 009C (dle N9) : 2,54</t>
  </si>
  <si>
    <t>m.č. 009D (dle N9) : 1,81</t>
  </si>
  <si>
    <t>m.č. 010 (dle N9) : 2,72</t>
  </si>
  <si>
    <t>342267112RT1</t>
  </si>
  <si>
    <t>Obklady konstrukcí sádrokartonovými deskami obklady dřevěných konstrukcí  obklad sloupů a trámů do 500 x500 mm  1x opláštění, třístranný, deska standard tloušťky 12,5 mm</t>
  </si>
  <si>
    <t>dle N38 : 5,25*2+5,4</t>
  </si>
  <si>
    <t>13331512R</t>
  </si>
  <si>
    <t>tyč ocelová  L (úhelník) válcovaná za tepla S235 (11375); rovnoramenná; tl = 5,00 mm; a = 50,0 mm; b = 50,0 mm</t>
  </si>
  <si>
    <t>Specifikace</t>
  </si>
  <si>
    <t>POL3_</t>
  </si>
  <si>
    <t>překlad P/3 (dle N7, N28) - 2x válc.nosník 50x50x5 : 2*(1,25*3,77)/1000*1,1</t>
  </si>
  <si>
    <t>413232211RT2</t>
  </si>
  <si>
    <t>Zazdívka zhlaví jakýmikoliv cihlami pálenými válcovaných nosníků výšky do 150 mm</t>
  </si>
  <si>
    <t>překlad P/3 (dle N7) - 2x válc.nosník 50x50x5 : 2*2</t>
  </si>
  <si>
    <t>430321314R00</t>
  </si>
  <si>
    <t>Beton schodišťových konstrukcí (stupňů, schodnic, ramen, podest s nosníky) železový třídy C 20/25</t>
  </si>
  <si>
    <t>nový stupeň v m.č. 002, dle N17, skladba P03 : 0,35*(0,72*1,45)</t>
  </si>
  <si>
    <t>nový stupeň mezi m.č. 002 a 001C, dle N22, skladba P03 : 0,35*(0,35*5,27)</t>
  </si>
  <si>
    <t>430361821R00</t>
  </si>
  <si>
    <t>Výztuž schodišťových konstrukcí  (stupňů, schodnic, ramen, podest s nosníky) z betonářské oceli 10505</t>
  </si>
  <si>
    <t>nový stupeň v m.č. 002; stupeň vyztužení cca 150 kg/m3 betonu, dle N17 : (0,35*(0,72*1,45))*0,15</t>
  </si>
  <si>
    <t>nový stupeň mezi m.č. 002 a 001C; stupeň vyztužení cca 150 kg/m3 betonu, dle N22 : (0,35*(0,35*5,27))*0,15</t>
  </si>
  <si>
    <t>434351141R00</t>
  </si>
  <si>
    <t>Bednění stupňů betonovaných na podstupňové desce nebo na terénu přímočarých zřízení</t>
  </si>
  <si>
    <t>nový stupeň v m.č. 002, dle N17 : 0,5*(0,72+1,45)</t>
  </si>
  <si>
    <t>nový stupeň mezi m.č. 002 a 001C, dle N22 : 0,5*5,27</t>
  </si>
  <si>
    <t>434351142R00</t>
  </si>
  <si>
    <t>Bednění stupňů betonovaných na podstupňové desce nebo na terénu přímočarých odstranění</t>
  </si>
  <si>
    <t>564861111Rx</t>
  </si>
  <si>
    <t>Oprava podkladu ze štěrkodrti po zhutnění tloušťky 20 cm</t>
  </si>
  <si>
    <t>okolo nového nájezdu N15 : 1</t>
  </si>
  <si>
    <t>594111111Rx</t>
  </si>
  <si>
    <t>Dodláždění a oprava dlažby z lomového kamene</t>
  </si>
  <si>
    <t>611421431RT2</t>
  </si>
  <si>
    <t>Oprava vnitřních vápenných omítek stropů železobetonových rovných tvárnicových a kleneb v množství opravované plochy  v množství opravované plochy přes 30 do 50 %, štukových</t>
  </si>
  <si>
    <t>m.č. 001B : 1,68</t>
  </si>
  <si>
    <t>m.č. 001C : 56,34</t>
  </si>
  <si>
    <t>m.č. 002 : 22,45</t>
  </si>
  <si>
    <t>m.č. 011 : 14,48</t>
  </si>
  <si>
    <t>m.č. 012 : 10,89</t>
  </si>
  <si>
    <t>m.č. 013 : 7,03</t>
  </si>
  <si>
    <t>612481113R00</t>
  </si>
  <si>
    <t>Potažení vnitřních stěn pletivem sklotextilním , s vypnutím</t>
  </si>
  <si>
    <t>u m.č. 001D a 002, dle N16 (u ploch N21) : (2,95*4)*1,5</t>
  </si>
  <si>
    <t>v m.č. 001A, dle N16 (u ploch N21) : (2,95*3,36)*1,5</t>
  </si>
  <si>
    <t>v m.č. 005, dle N16 (u ploch N21) : (2,95*3,54)*1,5</t>
  </si>
  <si>
    <t>u otvoru T/20, dle N16 (u ploch N21) : (0,8*(2,1+1,085)+0,25*(2,1+0,9+0,815+0,9))*1,5</t>
  </si>
  <si>
    <t>další nespecifikovné opravy omítek (přechody mezi omítkami : 30</t>
  </si>
  <si>
    <t>v m.č. 001C, dle N16 (u ploch N21) : (3,15*(3,35+1,135+0,515))*1,5</t>
  </si>
  <si>
    <t>potažení pórobetonových příček tl.100 mm : 6,983*2</t>
  </si>
  <si>
    <t>potažení pórobetonových příček tl.150 mm : 49,4685*2</t>
  </si>
  <si>
    <t>612474410R00</t>
  </si>
  <si>
    <t>Omítka vnitřní stěn ze suché směsi tenkovrstvá (stěrka, štuk),  , vápenná, na monolitický beton, ruční zpracování</t>
  </si>
  <si>
    <t>m.č. 007A (dle N2) : 0,95*(1,785*2+(2,52+0,65)*2)</t>
  </si>
  <si>
    <t>m.č. 007B (dle N2) : 0,65*(2,11*2+1,7*2)</t>
  </si>
  <si>
    <t>m.č. 007C (dle N2) : 0,65*(0,9*2+1,7*2)</t>
  </si>
  <si>
    <t>m.č. 010 (dle N2) : 0,65*(2,505*2+1,14*2)</t>
  </si>
  <si>
    <t>m.č. 009A (dle N2) : 0,5*(0,87+1,72+1,05+1,68)</t>
  </si>
  <si>
    <t>m.č. 009B (dle N2) : 0,3*(2,445*2+1,16*2)</t>
  </si>
  <si>
    <t>m.č. 009C (dle N2) : 0,65*(1,545+1,68+1,35+1,65)</t>
  </si>
  <si>
    <t>612421637R00</t>
  </si>
  <si>
    <t>Omítky vnitřní stěn vápenné nebo vápenocementové v podlaží i ve schodišti štukové</t>
  </si>
  <si>
    <t xml:space="preserve">dle N2 : </t>
  </si>
  <si>
    <t>m.č. 001A : 2,95*(4,53*2+5,63*2)-(0,8*0,815)-(0,8*2,0)-(0,7*2,0)</t>
  </si>
  <si>
    <t>m.č. 001B : 2,6*(1,05*2)+(2,6*1,6)</t>
  </si>
  <si>
    <t>m.č. 001C : 3,2*(10,495*2+5,555)-(1,6*2,6)-(0,9*2,0)-(3,395*2,4)-(3,68*2,4)+0,5*(2,4*4+3,395+3,68)</t>
  </si>
  <si>
    <t>m.č. 001D+016 : 2,95*((5,71+0,35)*2)-(2*(1,36*2,4)+(0,98*2,95))+0,5*(2,4+3,7+2,4)</t>
  </si>
  <si>
    <t>m.č. 002+017 : 2,85*(5,5+4,175+(1,775+2,765))-(2,765*2,22)+0,6*(2,22*2+2,765)-(2*(1,39*2,4)+(0,98*2,7))+0,5*(2,4*2+3,76)</t>
  </si>
  <si>
    <t>m.č. 003 : 2,6*(2,485+1,9)-(0,8*2,0)</t>
  </si>
  <si>
    <t>m.č. 004 : 2,6*(2,825+1,775+3,145)</t>
  </si>
  <si>
    <t>m.č. 005 : 2,95*(1,65+3,54+3,885+3,67+1,845+0,15+0,6+1,5+1,535+1,07)-2*(0,8*2,0)-(0,9*2,0)+0,6*(2,1*2+0,9)</t>
  </si>
  <si>
    <t>m.č. 006 : 2,6*(2,97*+4,715+2,875+4,915)-2*(0,8*2,0)</t>
  </si>
  <si>
    <t>m.č. 008 : 2,6*(3,275+3,025+2,685+3,84)-(0,9*2,0)-(0,8*2,0)-(0,7*2,0)</t>
  </si>
  <si>
    <t>m.č. 011 : 2,6*(2,73+4,64+2,83+2,765+2,445)-(0,9*2,0)-(0,6*1,2)+0,15*(0,6*2+1,2)</t>
  </si>
  <si>
    <t>m.č. 012 : 2,6*(3,495+3,775+2,13+4,285)-(0,8*2,0)</t>
  </si>
  <si>
    <t>m.č. 013 : 2,6*(2,0*2+3,775*2)-(0,8*2,0)</t>
  </si>
  <si>
    <t>m.č. 014A-014D : 2,6*((2,9+0,35+4,985)*2+1,5*2+0,25*2)-5*(0,8*2,0)-(1,65*2,1)+0,65*(2,1*2+1,65)+0,65*(2,4*2+2,375)</t>
  </si>
  <si>
    <t>m.č. 015 : 2,6*(1,92*2+2,165*2)-(0,7*2,0)</t>
  </si>
  <si>
    <t>rezerva : 40</t>
  </si>
  <si>
    <t>602016193R00</t>
  </si>
  <si>
    <t>Omítka stěn z hotových směsí Doplňkové práce pro omítky stěn z hotových směsí  hloubková penetrace stěn akrylátová</t>
  </si>
  <si>
    <t>622412224R00</t>
  </si>
  <si>
    <t>Nátěr vnějsích omítek stěn silikonový hydrofobní, složitost 3-4, odstín I</t>
  </si>
  <si>
    <t>dle N31 : (1,17+3,395+0,335+1,135+,515+3,68+1,84+3,7+1,35+0,42+3,76+2,04+1,25+2,005)*1,0</t>
  </si>
  <si>
    <t>622422521R00</t>
  </si>
  <si>
    <t>Oprava vnějších omítek vápenných a vápenocementových štukových, stupeň členitosti 1 a 2, v množství opravované plochy přes 40 do 50 %, s barvením na 100% opravované plochy, bez nákladů na umělecké dekorace fasád</t>
  </si>
  <si>
    <t>dekorace fasád</t>
  </si>
  <si>
    <t>Včetně barvení vždy celé plochy (100%), s výjimkou položek oprav omítek drásaných.</t>
  </si>
  <si>
    <t>dle N26 : (1,17+3,395+0,335+1,135+,515+3,68+1,84+3,7+1,35+0,42+3,76+2,04+1,25+2,005)*((3,3+4,0)/2)</t>
  </si>
  <si>
    <t>6224227Rx</t>
  </si>
  <si>
    <t>Lokální vyspravení/provedení reliéfů do fasády (dle N24)</t>
  </si>
  <si>
    <t>N24 : ((1,17+3,395+0,335+1,135+,515+3,68+1,84+3,7+1,35+0,42+3,76+2,04+1,25+2,005)*((3,3+4,0)/2))/2</t>
  </si>
  <si>
    <t>622412223R00</t>
  </si>
  <si>
    <t>Nátěr vnějsích omítek stěn silikonový, složitost 3-4, odstín I</t>
  </si>
  <si>
    <t>včetně penetrace podkladu</t>
  </si>
  <si>
    <t>dle N25 : (1,17+3,395+0,335+1,135+,515+3,68+1,84+3,7+1,35+0,42+3,76+2,04+1,25+2,005)*((3,3+4,0)/2)</t>
  </si>
  <si>
    <t>631312611R00</t>
  </si>
  <si>
    <t>Mazanina z betonu prostého tl. přes 50 do 80 mm třídy C 16/20,  , Beton čerstvý obyčejný;  C 16/20;  prostředí: X0;  cement: CEM II;  Dmax = 22 mm;  S 2</t>
  </si>
  <si>
    <t>lokální vyspravení podkladu pod dlažby, dle N3 (odhadovaná výměra) : 30*0,05</t>
  </si>
  <si>
    <t>631315621R00</t>
  </si>
  <si>
    <t>Mazanina z betonu prostého tl. přes 120 do 240 mm třídy C 20/25,  , Beton čerstvý obyčejný;  C 20/25;  prostředí: X0;  cement: CEM I;  Dmax = 22 mm;  S 3</t>
  </si>
  <si>
    <t>nájezd bezbariérového přístupu (dle N15) : 0,25*0,4*1,5</t>
  </si>
  <si>
    <t>vnitřní rampa (dle N18) : 0,3*(0,93*1,5)</t>
  </si>
  <si>
    <t>631319185R00</t>
  </si>
  <si>
    <t>Příplatek za sklon tloušťka mazaniny od 120 mm do 240 mm</t>
  </si>
  <si>
    <t>631351101R00</t>
  </si>
  <si>
    <t>Bednění stěn, rýh a otvorů v podlahách zřízení</t>
  </si>
  <si>
    <t>nájezd bezbariérového přístupu (dle N15) : 0,3*(0,4*2+1,5)</t>
  </si>
  <si>
    <t>vnitřní rampa (dle N18) : 0,4*1,5</t>
  </si>
  <si>
    <t>631351102R00</t>
  </si>
  <si>
    <t>Bednění stěn, rýh a otvorů v podlahách odstranění</t>
  </si>
  <si>
    <t>631361921RT4</t>
  </si>
  <si>
    <t>Výztuž mazanin z betonů a z lehkých betonů ze svařovaných sítí průměr drátu 6 mm, velikost oka 100/100 mm</t>
  </si>
  <si>
    <t>nájezd bezbariérového přístupu (dle N15), 2x síť KARI : 2*(0,4*1,5)*4,44/1000*1,05</t>
  </si>
  <si>
    <t>vnitřní rampa (dle N18), 2x síť KARI : 2*(0,93*1,5)*4,44/1000*1,05</t>
  </si>
  <si>
    <t>632411110R00</t>
  </si>
  <si>
    <t>Potěr ze suchých směsí samonivelační polymercementová stěrka, pevnost v tlaku 20 MPa, tloušťky 10 mm, bez penetrace</t>
  </si>
  <si>
    <t>skladba P02; litá samonivelační stěrka : 28,33+22,45+5,16+10,02+13,17</t>
  </si>
  <si>
    <t>skladba P06; litá samonivelační stěrka : 10,17+14,48+10,89+7,03+11,54+1,22</t>
  </si>
  <si>
    <t>skladba P09; litá samonivelační stěrka : 1,47+1,07+2,54+1,81</t>
  </si>
  <si>
    <t>632443211R00</t>
  </si>
  <si>
    <t>Potěr litý cementový pevnost v tlaku 25 MPa, pokládaná plocha do 100 m2, tloušťky 50 mm</t>
  </si>
  <si>
    <t xml:space="preserve">Poznámka: tl. potěru má být cca 75mm, počítáno je v 50mm (zbytek je systémová deska podl.vytápění) : </t>
  </si>
  <si>
    <t>skladba P01; litý samonivelační potěr : 20,64+1,68+56,34</t>
  </si>
  <si>
    <t>skladba P04; litý samonivelační potěr : 18,64+4,16</t>
  </si>
  <si>
    <t>skladba P05; litý samonivelační potěr : 0,446+1,39</t>
  </si>
  <si>
    <t>skladba P07=P08; litý samonivelační potěr : 4,86+4,08+1,39+2,72</t>
  </si>
  <si>
    <t>648991111RT3</t>
  </si>
  <si>
    <t>Osazení parapetních desek z plastických hmot Dodávka a osazení parapetních desek z plastických hmot šířky 150 mm</t>
  </si>
  <si>
    <t>T/17 (dle N29) : 0,6</t>
  </si>
  <si>
    <t>T/18 (dle N29) : 0,6</t>
  </si>
  <si>
    <t>648991113RT6</t>
  </si>
  <si>
    <t>Osazení parapetních desek z plastických hmot Dodávka a osazení parapetních desek z plastických hmot šířky 500 mm</t>
  </si>
  <si>
    <t>T/19 (dle N29) : 0,815</t>
  </si>
  <si>
    <t>parapety výkladců : (1,39*2)+(1,36*2)+3,68+3,395</t>
  </si>
  <si>
    <t>648991113R00</t>
  </si>
  <si>
    <t>Osazení parapetních desek z plastických hmot šířky nad 200 mm</t>
  </si>
  <si>
    <t>u okna ze skleněných tvárnic (dle N27) : 1,65</t>
  </si>
  <si>
    <t>9-001</t>
  </si>
  <si>
    <t>D+M drobných prvků, dle investora/architekta</t>
  </si>
  <si>
    <t>odhadované množství, dle N5 : 30</t>
  </si>
  <si>
    <t>9-002</t>
  </si>
  <si>
    <t>Sanace povrchů, dle zvolené technologie</t>
  </si>
  <si>
    <t>uliční fasáda, dle N30 : (10,0*0,6)/2+(6,0*(0,4+0,7)/2)+0,3*(2,005+1,25+2,04+3,76+0,42+1,35+3,7+1,84+3,68)</t>
  </si>
  <si>
    <t>941955003R00</t>
  </si>
  <si>
    <t>Lešení lehké pracovní pomocné pomocné, o výšce lešeňové podlahy přes 1,9 do 2,5 m</t>
  </si>
  <si>
    <t>fasáda : 100</t>
  </si>
  <si>
    <t>941955002R00</t>
  </si>
  <si>
    <t>Lešení lehké pracovní pomocné pomocné, o výšce lešeňové podlahy přes 1,2 do 1,9 m</t>
  </si>
  <si>
    <t>106,99+22,45+5,16+10,02+18,64+13,17+4,86+4,08+1,39+10,17+1,47+1,07+2,54+1,81+2,72+14,48+10,89+7,03+0,446+1,39+11,54+1,22+4,16+1,53+0,95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</si>
  <si>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</si>
  <si>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</si>
  <si>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zárubněmi, umytí a vyčištění jiných zasklených a natíraných ploch a zařizovacích předmětů před předáním do užívání světlá výška podlaží do 4 m</t>
  </si>
  <si>
    <t>999281105R00</t>
  </si>
  <si>
    <t xml:space="preserve">Přesun hmot pro opravy a údržbu objektů pro opravy a údržbu dosavadních objektů včetně vnějších plášťů  výšky do 6 m,  </t>
  </si>
  <si>
    <t>POL1_1</t>
  </si>
  <si>
    <t>711212002RT2</t>
  </si>
  <si>
    <t>Izolace proti vodě stěrka hydroizolační  proti tlakové vodě</t>
  </si>
  <si>
    <t>skladba P07=P08; hydroizolační stěrka : (4,86+4,08+1,39+2,72)*1,05</t>
  </si>
  <si>
    <t>skladba P09; hydroizolační stěrka : (1,47+1,07+2,54+1,81)*1,05</t>
  </si>
  <si>
    <t>998711201R00</t>
  </si>
  <si>
    <t>svisle do 6 m</t>
  </si>
  <si>
    <t>RTS 23/ I</t>
  </si>
  <si>
    <t>Přesun hmot</t>
  </si>
  <si>
    <t>POL7_</t>
  </si>
  <si>
    <t>713134211RK4</t>
  </si>
  <si>
    <t>Montáž tepelné izolace stropů parotěsná zábrana na stěny s přelepením spojů, včetně dodávky fólie</t>
  </si>
  <si>
    <t>skladba P01; reflexní folie : (20,64+1,68+56,34)*1,1</t>
  </si>
  <si>
    <t>skladba P04; reflexní folie : (18,64+4,16)*1,1</t>
  </si>
  <si>
    <t>skladba P07=P08; reflexní folie : (4,86+4,08+1,39+2,72)*1,1</t>
  </si>
  <si>
    <t>713121111RT1</t>
  </si>
  <si>
    <t>Montáž tepelné izolace podlah  jednovrstvá, bez dodávky materiálu</t>
  </si>
  <si>
    <t xml:space="preserve">dle N35 : </t>
  </si>
  <si>
    <t>skladba P01; tepelná izolace deska EPS 100 : 20,64+1,68+56,34</t>
  </si>
  <si>
    <t>skladba P04; tepelná izolace deska EPS 100 : 18,64+4,16</t>
  </si>
  <si>
    <t>skladba P05; tepelná izolace deska EPS 100 : 0,446+1,39</t>
  </si>
  <si>
    <t>713121121RT1</t>
  </si>
  <si>
    <t>Montáž tepelné izolace podlah  dvouvrstvá, bez dodávky materiálu</t>
  </si>
  <si>
    <t>skladba P07=P08; tepelná izolace deska EPS 100 : 4,86+4,08+1,39+2,72</t>
  </si>
  <si>
    <t>713121118RU1</t>
  </si>
  <si>
    <t>Montáž tepelné izolace podlah  Izolace podlah tepelná obložení stěn dilatační páskou, tloušťky 100 mm,  , Příslušenství izolace pro budovy z minerální vlny (MW) tvar: pásek; použití: podlahy; l = 1 000 mm; b = 100 mm; tloušťka d = 15,0 mm; hrana: rovná;...</t>
  </si>
  <si>
    <t>1 000 mm; b = 100 mm; tloušťka d = 15,0 mm; hrana: rovná;...</t>
  </si>
  <si>
    <t>skladba P01; tepelná izolace deska EPS 100 : (20,64+1,68+56,34)*1,05</t>
  </si>
  <si>
    <t>skladba P04; tepelná izolace deska EPS 100 : (18,64+4,16)*1,05</t>
  </si>
  <si>
    <t>skladba P05; tepelná izolace deska EPS 100 : (0,446+1,39)*1,05</t>
  </si>
  <si>
    <t>skladba P07=P08; tepelná izolace deska EPS 100 : (4,86+4,08+1,39+2,72)*1,05</t>
  </si>
  <si>
    <t>28375704R</t>
  </si>
  <si>
    <t>deska izolační stabilizovaná; pěnový polystyren; rovná hrana; součinitel tepelné vodivosti 0,037 W/mK; obj. hmotnost 20,00 kg/m3</t>
  </si>
  <si>
    <t>skladba P01; tepelná izolace deska EPS 100 : 0,1*(20,64+1,68+56,34)*1,05</t>
  </si>
  <si>
    <t>skladba P04; tepelná izolace deska EPS 100 : 0,1*(18,64+4,16)*1,05</t>
  </si>
  <si>
    <t>skladba P05; tepelná izolace deska EPS 100 : 0,1*(0,446+1,39)*1,05</t>
  </si>
  <si>
    <t>skladba P07=P08; tepelná izolace deska EPS 100 : (0,04+0,05)*(4,86+4,08+1,39+2,72)*1,05</t>
  </si>
  <si>
    <t>998713201R00</t>
  </si>
  <si>
    <t>v objektech výšky do 6 m</t>
  </si>
  <si>
    <t>761621040R00</t>
  </si>
  <si>
    <t>Sklobetonová okna tl. do 100 mm do cementové malty tloušťka 100 mm, pohledový rozměr 190 x 190 mm, čirá</t>
  </si>
  <si>
    <t>dle N27 : 1,65*2,1</t>
  </si>
  <si>
    <t>998761102R00</t>
  </si>
  <si>
    <t>v objektech výšky do 12 m</t>
  </si>
  <si>
    <t>764908301R00</t>
  </si>
  <si>
    <t>Oplechování parapetů včetně rohů, z pozinkovaného plechu s povrchem z polyesteru v barvě hnědé a cihlově červené tl. 0,5 mm, rš 200 mm, dodávka a montáž</t>
  </si>
  <si>
    <t>998764201R00</t>
  </si>
  <si>
    <t>766629301R00</t>
  </si>
  <si>
    <t>Montáž otvorových prvků plastových nebo z dřevěných europrofilů oken, plochy do 1,50 m2</t>
  </si>
  <si>
    <t>T/17 (dle N29) : 1</t>
  </si>
  <si>
    <t>T/18 (dle N29) : 1</t>
  </si>
  <si>
    <t>T/19 (dle N29) : 1</t>
  </si>
  <si>
    <t>766711021RT2</t>
  </si>
  <si>
    <t>Montáž otvorových prvků plastových nebo z dřevěných europrofilů vstupních dveří, na úchytky a hmoždinky</t>
  </si>
  <si>
    <t>T/20 (dle N29) : 2*(1,085+2,1)</t>
  </si>
  <si>
    <t>766670011R00</t>
  </si>
  <si>
    <t>Montáž obložkové zárubně a dveřního křídla jednokřídlového</t>
  </si>
  <si>
    <t>T/01-T/16 (dle N4) : 16</t>
  </si>
  <si>
    <t>611430</t>
  </si>
  <si>
    <t>Okno plastové jednodílné 60x60 cm O, S</t>
  </si>
  <si>
    <t>611431</t>
  </si>
  <si>
    <t>Okno plastové jednodílné 81,5x90 cm O, S</t>
  </si>
  <si>
    <t>611531</t>
  </si>
  <si>
    <t>Dveře vstupní plastové 1křídlové 108,5x210 cm, bílé, plné, s kováním</t>
  </si>
  <si>
    <t>611601201R</t>
  </si>
  <si>
    <t>dveře vnitřní š = 600 mm; h = 1 970,0 mm; laminátové; otevíravé; počet křídel 1; plné; dekor dub, buk, olše, javor, třešeň, bílá, šedá, ořech, wenge, kalvados, merano, titan</t>
  </si>
  <si>
    <t>T/16 : 1</t>
  </si>
  <si>
    <t>611601202R</t>
  </si>
  <si>
    <t>dveře vnitřní š = 700 mm; h = 1 970,0 mm; laminátové; otevíravé; počet křídel 1; plné; dekor dub, buk, olše, javor, třešeň, bílá, šedá, ořech, wenge, kalvados, merano, titan</t>
  </si>
  <si>
    <t>T/01 : 1</t>
  </si>
  <si>
    <t>T/11 : 1</t>
  </si>
  <si>
    <t>T/12 : 1</t>
  </si>
  <si>
    <t>T/14 : 1</t>
  </si>
  <si>
    <t>T/15 : 1</t>
  </si>
  <si>
    <t>611601203R</t>
  </si>
  <si>
    <t>dveře vnitřní š = 800 mm; h = 1 970,0 mm; laminátové; otevíravé; počet křídel 1; plné; dekor dub, buk, olše, javor, třešeň, bílá, šedá, ořech, wenge, kalvados, merano, titan</t>
  </si>
  <si>
    <t>T/02 : 1</t>
  </si>
  <si>
    <t>T/03 : 1</t>
  </si>
  <si>
    <t>T/04 : 1</t>
  </si>
  <si>
    <t>T/05 : 1</t>
  </si>
  <si>
    <t>T/06 : 1</t>
  </si>
  <si>
    <t>T/07 : 1</t>
  </si>
  <si>
    <t>T/13 : 1</t>
  </si>
  <si>
    <t>611601204R</t>
  </si>
  <si>
    <t>dveře vnitřní š = 900 mm; h = 1 970,0 mm; laminátové; otevíravé; počet křídel 1; plné; dekor dub, buk, olše, javor, třešeň, bílá, šedá, ořech, wenge, kalvados, merano, titan</t>
  </si>
  <si>
    <t>T/08 : 1</t>
  </si>
  <si>
    <t>T/09 : 1</t>
  </si>
  <si>
    <t>T/10 : 1</t>
  </si>
  <si>
    <t>61181510R</t>
  </si>
  <si>
    <t>zárubeň dřevěná obkladová; otočná; pro dveře jednokřídlové; š průchodu 600 mm; h průchodu 1 970 mm; tloušťka stěny 60 až 170 mm; laminovaná; dub, buk, ořech, olše, javor, třešeň, bílá, hruška, teak, bělený dub, šedá</t>
  </si>
  <si>
    <t>bělený dub, šedá</t>
  </si>
  <si>
    <t>61181511R</t>
  </si>
  <si>
    <t>zárubeň dřevěná obkladová; otočná; pro dveře jednokřídlové; š průchodu 700 mm; h průchodu 1 970 mm; tloušťka stěny 60 až 170 mm; laminovaná; dub, buk, ořech, olše, javor, třešeň, bílá, hruška, teak, bělený dub, šedá</t>
  </si>
  <si>
    <t>61181512R</t>
  </si>
  <si>
    <t>zárubeň dřevěná obkladová; otočná; pro dveře jednokřídlové; š průchodu 800 mm; h průchodu 1 970 mm; tloušťka stěny 60 až 170 mm; laminovaná; dub, buk, ořech, olše, javor, třešeň, bílá, hruška, teak, bělený dub, šedá</t>
  </si>
  <si>
    <t>61181513R</t>
  </si>
  <si>
    <t>zárubeň dřevěná obkladová; otočná; pro dveře jednokřídlové; š průchodu 900 mm; h průchodu 1 970 mm; tloušťka stěny 60 až 170 mm; laminovaná; dub, buk, ořech, olše, javor, třešeň, bílá, hruška, teak, bělený dub, šedá</t>
  </si>
  <si>
    <t>649145</t>
  </si>
  <si>
    <t>Kování klika - klika, bílá</t>
  </si>
  <si>
    <t>998766201R00</t>
  </si>
  <si>
    <t>767991Rx</t>
  </si>
  <si>
    <t>Dod. a mont. předsazená Al fasáda, vč. větracích prvků a lemování dle samostatného soupisu prací</t>
  </si>
  <si>
    <t>771575118R00</t>
  </si>
  <si>
    <t>Montáž podlah z dlaždic keramických 600 x 600 mm, režných nebo glazovaných, hladkých, kladených do flexibilního tmele</t>
  </si>
  <si>
    <t>skladba P07=P08; dlažba+lepidlo : 4,86+4,08+1,39+2,72</t>
  </si>
  <si>
    <t>skladba P09; dlažba+lepidlo : 1,47+1,07+2,54+1,81</t>
  </si>
  <si>
    <t>59760-01</t>
  </si>
  <si>
    <t>Dlažba keramickáá 600x600 mm, dle výběru investora</t>
  </si>
  <si>
    <t>19,94*1,1</t>
  </si>
  <si>
    <t>771101210R00</t>
  </si>
  <si>
    <t>Příprava podkladu pod dlažby penetrace podkladu pod dlažby</t>
  </si>
  <si>
    <t>771101101R00</t>
  </si>
  <si>
    <t xml:space="preserve">Příprava podkladu pod dlažby vysávání podkladů pod keramickou dlažbu průmyslovým vysavačem </t>
  </si>
  <si>
    <t>771579791R00</t>
  </si>
  <si>
    <t>Příplatky k položkám montáže podlah keramických příplatek za plochu podlah keramických do 5 m2 jednotlivě</t>
  </si>
  <si>
    <t>771579793R00</t>
  </si>
  <si>
    <t>Příplatky k položkám montáže podlah keramických příplatek za spárovací hmotu - plošně</t>
  </si>
  <si>
    <t>998771201R00</t>
  </si>
  <si>
    <t>776431100R00</t>
  </si>
  <si>
    <t>Lepení soklíků PVC a napojení krytiny na stěnu ukončení krytiny u stěny lepeným soklíkem</t>
  </si>
  <si>
    <t>skladba P04; vinylová podlaha : 18,64+4,16</t>
  </si>
  <si>
    <t>skladba P05; vinylová podlaha : 0,446+1,39</t>
  </si>
  <si>
    <t>skladba P06; vinylová podlaha : 10,17+14,48+10,89+7,03+11,54+1,22</t>
  </si>
  <si>
    <t>776521200RV1</t>
  </si>
  <si>
    <t>Podlaha lepená z vinylových dílců, tloušťky 2 mm, včetně dodávky</t>
  </si>
  <si>
    <t>2834241R</t>
  </si>
  <si>
    <t>Lišta soklová pro vinyl</t>
  </si>
  <si>
    <t>79,966*1,1</t>
  </si>
  <si>
    <t>998776201R00</t>
  </si>
  <si>
    <t>77752110Rx</t>
  </si>
  <si>
    <t>Krycí minerální stěrka tloušťky 5 mm dekorativní lité podlahy</t>
  </si>
  <si>
    <t>skladba P01; minerální stěrka : 20,64+1,68+56,34</t>
  </si>
  <si>
    <t>skladba P02; minerální stěrka : 28,33+22,45+5,16+10,02+13,17</t>
  </si>
  <si>
    <t>skladba P03; minerální stěrka : (1,53+0,95)*1,5</t>
  </si>
  <si>
    <t>998777201R00</t>
  </si>
  <si>
    <t>998781201R00</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</si>
  <si>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</si>
  <si>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</si>
  <si>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</si>
  <si>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</si>
  <si>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</si>
  <si>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m.č. 007A, dle N11 : 2,05*((2,52+0,65)*2+1,785*2)-(0,9*2,0)</t>
  </si>
  <si>
    <t>m.č. 007B, dle N11 : 2,05*(2,11*2+1,7*2)-2*(0,9*2,0)-2*(0,7*2,0)</t>
  </si>
  <si>
    <t>m.č. 007C, dle N11 : 2,05*(0,9*2+1,7*2)-(0,7*2,0)</t>
  </si>
  <si>
    <t>m.č. 009A, dle N11 : 2,2*(1,62+0,87+1,68+1,1)-(0,6*2,0)-(0,6*0,6)+0,2*(0,6+0,6)</t>
  </si>
  <si>
    <t>m.č. 009B+009D, dle N11 : 2,6*(1,16*2+2,445*2+0,3*2)-(0,7*2,0)-(0,6*0,6)+0,2*(0,6+0,6)</t>
  </si>
  <si>
    <t>m.č. 009C, dle N11 : 2,05*(1,545+1,68+1,35+1,65)-2*(0,7*2,0)-(0,6*2,0)</t>
  </si>
  <si>
    <t>m.č. 010, dle N11 : 2,05*(2,505*2+1,14*2)-(0,7*2,0)</t>
  </si>
  <si>
    <t>781479705R00</t>
  </si>
  <si>
    <t>Montáž obkladů vnitřních z dlaždic keramických Příplatky k položkám montáže obkladů vnitřních stěn z dlaždic keramických příplatek za spárovací hmotu - plošně</t>
  </si>
  <si>
    <t>781479711R00</t>
  </si>
  <si>
    <t>Montáž obkladů vnitřních z dlaždic keramických Příplatky k položkám montáže obkladů vnitřních stěn z dlaždic keramických příplatek k obkladu stěn keram.,za plochu do 10 m2</t>
  </si>
  <si>
    <t>781497111R00</t>
  </si>
  <si>
    <t xml:space="preserve">Lišty k obkladům profil ukončovací leštěný hliník, uložení do tmele, výška profilu 6 mm,  </t>
  </si>
  <si>
    <t>m.č. 007A, dle N11 : 2,05*2+((2,52+0,65)*2+1,785*2)</t>
  </si>
  <si>
    <t>m.č. 007B, dle N11 : 2,05*8+(2,11*2+1,7*2)</t>
  </si>
  <si>
    <t>m.č. 007C, dle N11 : 2,05*2+(0,9*2+1,7*2)</t>
  </si>
  <si>
    <t>m.č. 009A, dle N11 : 2,2*2+(1,62+0,87+1,68+1,1)+0,2*2</t>
  </si>
  <si>
    <t>m.č. 009B+009D, dle N11 : 2,6*2+(1,16*2+2,445*2+0,3*2)+0,2*2</t>
  </si>
  <si>
    <t>m.č. 009C, dle N11 : 2,05*6+(1,545+1,68+1,35+1,65)</t>
  </si>
  <si>
    <t>m.č. 010, dle N11 : 2,05*2+(2,505*2+1,14*2)</t>
  </si>
  <si>
    <t>781497121R00</t>
  </si>
  <si>
    <t xml:space="preserve">Lišty k obkladům profil rohový eloxovaný hliník, uložení do tmele,  , výška profilu 6 mm,  </t>
  </si>
  <si>
    <t>m.č. 007A, dle N11 : 2,05</t>
  </si>
  <si>
    <t>m.č. 009A, dle N11 : 0,6*2</t>
  </si>
  <si>
    <t>m.č. 009B+009D, dle N11 : 0,6*2+2,6</t>
  </si>
  <si>
    <t>59761-01</t>
  </si>
  <si>
    <t>Obklad keramický 300x600 mm, dle výběru investora</t>
  </si>
  <si>
    <t>88,36225*1,1</t>
  </si>
  <si>
    <t>783225100R00</t>
  </si>
  <si>
    <t xml:space="preserve">Nátěry kov.stavebních doplňk.konstrukcí syntetické dvojnásobné + 1x email,  </t>
  </si>
  <si>
    <t>nátěr nosníků, dle N13 : (11+5)*((0,3+0,3+0,3+(0,1+0,1))*5,27)+1*((0,3+0,3+0,3+(0,1+0,1))*5,4)</t>
  </si>
  <si>
    <t>784195212R00</t>
  </si>
  <si>
    <t>Malby z malířských směsí otěruvzdorných,  , bělost 82 %, dvojnásobné</t>
  </si>
  <si>
    <t xml:space="preserve">omítky : </t>
  </si>
  <si>
    <t xml:space="preserve">stropy : </t>
  </si>
  <si>
    <t xml:space="preserve">obklad trámů : </t>
  </si>
  <si>
    <t>dle N38 : (5,25*2+5,4)*(0,3*3)</t>
  </si>
  <si>
    <t>M24-001</t>
  </si>
  <si>
    <t>D+m potrubí d.100mm</t>
  </si>
  <si>
    <t>dle N19 : 8*0,8</t>
  </si>
  <si>
    <t>Pokud je u některé položky uveden obchodní název konkrétního výrobku, je tento brán pouze jako, referenční výrobek, ale dodavatel může nacenit materiál/výrobek jiného výrobce se shodnými vlast.sss</t>
  </si>
  <si>
    <t>Pozn.03</t>
  </si>
  <si>
    <t>V ceně montáže výkladců je i jejich vnitrostaveništní přemístění (mimostaveništní dopravu výkladců, zajistí investor)</t>
  </si>
  <si>
    <t>Pozn.04</t>
  </si>
  <si>
    <t>V ceně mont. proskl. stěn je i jejich vnitrostaveništní přemístění (mimostaveništní dopravu výkladců, zajistí investor)</t>
  </si>
  <si>
    <t>721176101R00</t>
  </si>
  <si>
    <t>Potrubí HT připojovací vnější průměr D 32 mm, tloušťka stěny 1,8 mm, DN 30</t>
  </si>
  <si>
    <t>721176102R00</t>
  </si>
  <si>
    <t>Potrubí HT připojovací vnější průměr D 40 mm, tloušťka stěny 1,8 mm, DN 40</t>
  </si>
  <si>
    <t>721176103R00</t>
  </si>
  <si>
    <t>Potrubí HT připojovací vnější průměr D 50 mm, tloušťka stěny 1,8 mm, DN 50</t>
  </si>
  <si>
    <t>721176105R00</t>
  </si>
  <si>
    <t>Potrubí HT připojovací vnější průměr D 110 mm, tloušťka stěny 2,7 mm, DN 100</t>
  </si>
  <si>
    <t>721176115R00</t>
  </si>
  <si>
    <t>Potrubí HT odpadní svislé vnější průměr D 110 mm, tloušťka stěny 2,7 mm, DN 100</t>
  </si>
  <si>
    <t>721176135R00</t>
  </si>
  <si>
    <t>Potrubí svodné (ležaté) zavěšené vnější průměr D 110 mm, tloušťka stěny 2,7 mm, DN 100</t>
  </si>
  <si>
    <t>721290112R00</t>
  </si>
  <si>
    <t>Zkouška těsnosti kanalizace v objektech vodou, DN 200</t>
  </si>
  <si>
    <t>998721201R00</t>
  </si>
  <si>
    <t>722132115R00</t>
  </si>
  <si>
    <t>Potrubí z trubek ocel. uvnitř a vně pozinkovaných, pro sprinklery spojované lisováním D 28 mm, s 1,5 mm</t>
  </si>
  <si>
    <t>722172411R00</t>
  </si>
  <si>
    <t>Potrubí z plastických hmot polypropylenové potrubí PP-R, D 20 mm, s 2,8 mm, PN 16, polyfúzně svařované, včetně zednických výpomocí</t>
  </si>
  <si>
    <t>722172412R00</t>
  </si>
  <si>
    <t>Potrubí z plastických hmot polypropylenové potrubí PP-R, D 25 mm, s 3,5 mm, PN 16, polyfúzně svařované, včetně zednických výpomocí</t>
  </si>
  <si>
    <t>722172413R00</t>
  </si>
  <si>
    <t>Potrubí z plastických hmot polypropylenové potrubí PP-R, D 32 mm, s 4,4 mm, PN 16, polyfúzně svařované, včetně zednických výpomocí</t>
  </si>
  <si>
    <t>722172414R00</t>
  </si>
  <si>
    <t>Potrubí z plastických hmot polypropylenové potrubí PP-R, D 40 mm, s 5,5 mm, PN 16, polyfúzně svařované, včetně zednických výpomocí</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</si>
  <si>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</si>
  <si>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</si>
  <si>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</si>
  <si>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</si>
  <si>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</si>
  <si>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</si>
  <si>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</si>
  <si>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</si>
  <si>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722181214RT7</t>
  </si>
  <si>
    <t>Izolace vodovodního potrubí návleková z trubic z pěnového polyetylenu, tloušťka stěny 20 mm, d 22 mm</t>
  </si>
  <si>
    <t>722182011RT1</t>
  </si>
  <si>
    <t>Montáž tepelné izolace potrubí lepicí páska, sponky, do DN 25</t>
  </si>
  <si>
    <t>722182014RT1</t>
  </si>
  <si>
    <t>Montáž tepelné izolace potrubí lepicí páska, sponky, přes DN 25 do DN 40</t>
  </si>
  <si>
    <t>722182094R00</t>
  </si>
  <si>
    <t>Montáž tepelné izolace potrubí příplatek za montáž izolačních tvarovek přes DN 25 do DN 40</t>
  </si>
  <si>
    <t>722220121R00</t>
  </si>
  <si>
    <t>Nástěnka nátrubková mosazná pro baterii, vnitřní závit, DN 15, PN 10, včetně dodávky materiálu</t>
  </si>
  <si>
    <t>pár</t>
  </si>
  <si>
    <t>722223131R00</t>
  </si>
  <si>
    <t>Kohout kulový, vypouštěcí a napouštěcí, vnější závit, mosazný, DN 15, PN 10, včetně dodávky materiálu</t>
  </si>
  <si>
    <t>722229101R00</t>
  </si>
  <si>
    <t>Montáž armatury závitové s jedním závitem G 1/2"</t>
  </si>
  <si>
    <t>722231161R00</t>
  </si>
  <si>
    <t>Ventil vodovodní, pojistný, pružinový, litinový,  , DN 15, PN 16,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</si>
  <si>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</si>
  <si>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</si>
  <si>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</si>
  <si>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</si>
  <si>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</si>
  <si>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</si>
  <si>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722236512R00</t>
  </si>
  <si>
    <t>Filtr vodovodní, mosazný, vnitřní-vnitřní závit , DN 20, PN 10, včetně dodávky materiálu</t>
  </si>
  <si>
    <t>722236513R00</t>
  </si>
  <si>
    <t>Filtr vodovodní, mosazný, vnitřní-vnitřní závit , DN 25, PN 10, včetně dodávky materiálu</t>
  </si>
  <si>
    <t>722237662R00</t>
  </si>
  <si>
    <t>Klapka vodovodní, zpětná, vodorovná, mosazná, vnitřní-vnitřní závit, DN 20, PN 16, včetně dodávky materiálu</t>
  </si>
  <si>
    <t>722237663R00</t>
  </si>
  <si>
    <t>Klapka vodovodní, zpětná, vodorovná, mosazná, vnitřní-vnitřní závit, DN 25, PN 16, včetně dodávky materiálu</t>
  </si>
  <si>
    <t>722237664R00</t>
  </si>
  <si>
    <t>Klapka vodovodní, zpětná, vodorovná, mosazná, vnitřní-vnitřní závit, DN 32, PN 12, včetně dodávky materiálu</t>
  </si>
  <si>
    <t>722239102R00</t>
  </si>
  <si>
    <t>Montáž armatury závitové se dvěma závity G 3/4"</t>
  </si>
  <si>
    <t>722239103R00</t>
  </si>
  <si>
    <t>Montáž armatury závitové se dvěma závity G 1"</t>
  </si>
  <si>
    <t>722239104R00</t>
  </si>
  <si>
    <t>Montáž armatury závitové se dvěma závity G 5/4"</t>
  </si>
  <si>
    <t>722249102R00</t>
  </si>
  <si>
    <t>Montáž armatur požárních hydrant, G 1"</t>
  </si>
  <si>
    <t>722259991R00</t>
  </si>
  <si>
    <t xml:space="preserve">Zkoušky a revize tlaková zkouška nástěnného požárního hydrantu </t>
  </si>
  <si>
    <t>722259994R00</t>
  </si>
  <si>
    <t xml:space="preserve">Zkoušky a revize revize nástěnného požárního hydrantu </t>
  </si>
  <si>
    <t>722280109R00</t>
  </si>
  <si>
    <t>Tlakové zkoušky vodovodního potrubí přes DN 50 do DN 65</t>
  </si>
  <si>
    <t>722290234R00</t>
  </si>
  <si>
    <t>Proplach a dezinfekce vodovodního potrubí do DN 80</t>
  </si>
  <si>
    <t>724231125R00</t>
  </si>
  <si>
    <t>Příslušenství domovních vodáren měřící  manometr (tlakoměr)  vodotěsný  B 3382 V, D100</t>
  </si>
  <si>
    <t>732339101R00</t>
  </si>
  <si>
    <t>Nádoby expanzní tlakové Montáž nádob expanzních tlakových o obsahu 12 l</t>
  </si>
  <si>
    <t>767885001R00</t>
  </si>
  <si>
    <t>Žlab podpůrný pozinkovaný, pro vedení plastového potrubí, D 20 mm</t>
  </si>
  <si>
    <t>767885004R00</t>
  </si>
  <si>
    <t>Žlab podpůrný pozinkovaný, pro vedení plastového potrubí, D 40 mm</t>
  </si>
  <si>
    <t>998722201R00</t>
  </si>
  <si>
    <t>722-01</t>
  </si>
  <si>
    <t>Hydrantová skříň nerez.proskl.dvířka, proudnice D19/30m</t>
  </si>
  <si>
    <t>722-02</t>
  </si>
  <si>
    <t>Tlaková expanzní nádoba Refix DD8/10, vč. flowjet armatury a nástěnným držákem</t>
  </si>
  <si>
    <t>722-03</t>
  </si>
  <si>
    <t>Výchozí revize tlakové nádoby</t>
  </si>
  <si>
    <t>722-04</t>
  </si>
  <si>
    <t>Provozní revize tlakové nádoby</t>
  </si>
  <si>
    <t>722-05</t>
  </si>
  <si>
    <t>Osazení a zprovoznění stáv.el. zásobníku teplé vody, vč. posouzení možnosti využití</t>
  </si>
  <si>
    <t>722-06</t>
  </si>
  <si>
    <t>D+M uložení potrubí pro celou profesi ZTI</t>
  </si>
  <si>
    <t>723190901R00</t>
  </si>
  <si>
    <t>Opravy plynovodního potrubí doplňkové práce  uzavření nebo otevření plynového potrubí při opravách</t>
  </si>
  <si>
    <t>723190907R00</t>
  </si>
  <si>
    <t>Opravy plynovodního potrubí doplňkové práce  odvzdušnění a napuštění plynového potrubí</t>
  </si>
  <si>
    <t>723190909R00</t>
  </si>
  <si>
    <t>Opravy plynovodního potrubí doplňkové práce  neúřední tlaková zkouška dosavadního potrubí</t>
  </si>
  <si>
    <t>998723201R00</t>
  </si>
  <si>
    <t>723-01</t>
  </si>
  <si>
    <t>Revize plynového potrubí</t>
  </si>
  <si>
    <t>723-02</t>
  </si>
  <si>
    <t>Revize plynového spotřebiče (plynový kotel) včetně posouzení možností využití</t>
  </si>
  <si>
    <t>723-03</t>
  </si>
  <si>
    <t>Nátěr potrubí</t>
  </si>
  <si>
    <t>723-04</t>
  </si>
  <si>
    <t>Vyčištění rozvodů plynu</t>
  </si>
  <si>
    <t>725014141R00</t>
  </si>
  <si>
    <t>Klozetové mísy závěsné pro ZTP, bilé, hluboké splachování, zadní, včetně sedátka, šířka 360 mm, hloubka 700 mm, výška 480 mm</t>
  </si>
  <si>
    <t>725014173R00</t>
  </si>
  <si>
    <t>Klozetové mísy závěsné, bilé, hluboké splachování bez splachovacího kruhu, zadní, včetně sedátka, šířka 360 mm, hloubka 530 mm, výška 400 mm</t>
  </si>
  <si>
    <t>725017153R00</t>
  </si>
  <si>
    <t>Umyvadlo invalidní, bílé, šířka 640 mm, hloubka 550 mm</t>
  </si>
  <si>
    <t>725249103R00</t>
  </si>
  <si>
    <t xml:space="preserve">Montáž sprchového koutu  </t>
  </si>
  <si>
    <t>725292035R00</t>
  </si>
  <si>
    <t>Koupelnové doplňky držák na toaletní papír , nerezový</t>
  </si>
  <si>
    <t>725291132R00</t>
  </si>
  <si>
    <t>Koupelnové doplňky Invalidní program madlo dvojité pevné, rozměr 830 mm, bílé</t>
  </si>
  <si>
    <t>725291136R00</t>
  </si>
  <si>
    <t>Koupelnové doplňky Invalidní program madlo dvojité sklopné, rozměr 830 mm, bílé</t>
  </si>
  <si>
    <t>725019121R00</t>
  </si>
  <si>
    <t>Dřez jednoduchý keramický, bílý, šířka 590 mm, hloubka 450 mm</t>
  </si>
  <si>
    <t>725319101R00</t>
  </si>
  <si>
    <t>Dřez jednoduchý Montáž dřezu jednoduchého</t>
  </si>
  <si>
    <t>725019101R00</t>
  </si>
  <si>
    <t>Výlevka diturvitová s plastovou mřížkou, stojící</t>
  </si>
  <si>
    <t>725334301R00</t>
  </si>
  <si>
    <t>Nálevka se sifonem PP DN 32</t>
  </si>
  <si>
    <t>725814107R00</t>
  </si>
  <si>
    <t>Ventil  rohový, mosazný, s filtrem, bez matky, DN 15 x DN 10, včetně dodávky materiálu</t>
  </si>
  <si>
    <t>725823111RT1</t>
  </si>
  <si>
    <t>Baterie umyvadlové a dřezové umyvadlová, stojánková, ruční ovládání bez otvírání odpadu, standardní, včetně dodávky materiálu</t>
  </si>
  <si>
    <t>725823134RT1</t>
  </si>
  <si>
    <t>Baterie umyvadlové a dřezové dřezová, stojánková, ruční ovládání s výsuvnou sprchou, standardní, včetně dodávky materiálu</t>
  </si>
  <si>
    <t>725825114RT1</t>
  </si>
  <si>
    <t>Baterie umyvadlové a dřezové dřezová, nástěnná, ruční ovládání, standardní, včetně dodávky materiálu</t>
  </si>
  <si>
    <t>725845811R00</t>
  </si>
  <si>
    <t>Baterie sprchová nástěnná, termostatická bez příslušenství, standardní, včetně dodávky materiálu</t>
  </si>
  <si>
    <t>725860201RT1</t>
  </si>
  <si>
    <t>Zápachová uzávěrka (sifon) pro zařizovací předměty D 40, 50 mm x 6/4"; pro dřezy, PP; příslušenství přípojka pro pračku/myčku, včetně dodávky materiálu</t>
  </si>
  <si>
    <t>725860215R00</t>
  </si>
  <si>
    <t>Zápachová uzávěrka (sifon) pro zařizovací předměty umyvadlová-nábytková D 32, 40 mm x 5/4" se svislým odtokem i jako varianta k umyvadlům pro tělesně postižené pro úsporu místa pod umyvadlem, včetně dodávky materiálu</t>
  </si>
  <si>
    <t>včetně dodávky materiálu</t>
  </si>
  <si>
    <t>998725201R00</t>
  </si>
  <si>
    <t>725-01</t>
  </si>
  <si>
    <t>D+M umyvadlo na desku D450 s přepadem, s otvorem pro baterii</t>
  </si>
  <si>
    <t>725-02</t>
  </si>
  <si>
    <t>D+M odtokový sprchový žlab délky 700 mm s krycím roštem a zápachovou uzávěrkou</t>
  </si>
  <si>
    <t>725-03</t>
  </si>
  <si>
    <t>D+M umyvadlová baterie s bidetovou sprškou</t>
  </si>
  <si>
    <t>725-04</t>
  </si>
  <si>
    <t>D+M umyvadlová baterie s prodlouženou pákou</t>
  </si>
  <si>
    <t>725-05</t>
  </si>
  <si>
    <t>D+M ovládací tlačítko splachování</t>
  </si>
  <si>
    <t>725-06</t>
  </si>
  <si>
    <t>D+M ovládací tlačítko splachování oddálené</t>
  </si>
  <si>
    <t>725-07</t>
  </si>
  <si>
    <t>D+M umyvadlový sifon design, prostorově úsporný</t>
  </si>
  <si>
    <t>725-10</t>
  </si>
  <si>
    <t>sprchová zástěna atyp - nutno zaměřit</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</si>
  <si>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</si>
  <si>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</si>
  <si>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zepředu, stavební výška 112 cm, včetně dodávky materiálu</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</si>
  <si>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</si>
  <si>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</si>
  <si>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ovladacího tlačitka, ovládání zepředu, stavební výška 112 cm, včetně dodávky materiálu</t>
  </si>
  <si>
    <t>998726221R00</t>
  </si>
  <si>
    <t>909      R00</t>
  </si>
  <si>
    <t>Hzs-nezmeritelne stavebni prace</t>
  </si>
  <si>
    <t>h</t>
  </si>
  <si>
    <t>HZS</t>
  </si>
  <si>
    <t>POL10_</t>
  </si>
  <si>
    <t>722181212RT5</t>
  </si>
  <si>
    <t>Izolace vodovodního potrubí návleková z trubic z pěnového polyetylenu, tloušťka stěny 9 mm, d 15 mm</t>
  </si>
  <si>
    <t>722182001RT2</t>
  </si>
  <si>
    <t>Montáž tepelné izolace potrubí samolepicí spoj a příčné stažení páskou, do DN 25</t>
  </si>
  <si>
    <t>28323361R</t>
  </si>
  <si>
    <t>páska spojovací Al, PE; samolepicí; jednostranně; spoj parotěsný; š = 50,0 mm; l = 100 m</t>
  </si>
  <si>
    <t>28377130R</t>
  </si>
  <si>
    <t>spona na potrubní pouzdro; plastová; tl = 1,00 mm; š = 4,9 mm; l = 32 mm; šedá</t>
  </si>
  <si>
    <t>28377135R</t>
  </si>
  <si>
    <t>páska spojovací PVC; samolepicí; jednostranně; tl. 0,19 mm; š = 38,0 mm; l = 20 m</t>
  </si>
  <si>
    <t>631547011R</t>
  </si>
  <si>
    <t>pouzdro potrubní řezané; minerální vlákno; povrchová úprava Al fólie se skelnou mřížkou; vnitřní průměr 15,0 mm; tl. izolace 20,0 mm; provozní teplota  do 250 °C; tepelná vodivost (10°C) 0,0330 W/mK; tepelná vodivost (50°C) 0,037 W/mK</t>
  </si>
  <si>
    <t>W/mK; tepelná vodivost (50°C) 0,037 W/mK</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</si>
  <si>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</si>
  <si>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</si>
  <si>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</si>
  <si>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</si>
  <si>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</si>
  <si>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</si>
  <si>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Přesun hmot pro izolace tepelné v objektech výšky do 6 m</t>
  </si>
  <si>
    <t>800-713</t>
  </si>
  <si>
    <t>50 m vodorovně</t>
  </si>
  <si>
    <t>SPI</t>
  </si>
  <si>
    <t>731-01</t>
  </si>
  <si>
    <t>Revize a posouzení možnosti využití stáv. plynového kotle včetně zás. teplé vody</t>
  </si>
  <si>
    <t>731-02</t>
  </si>
  <si>
    <t>Revize a posouzení možností využití  stáv. odkouření od stáv. plynového kotle</t>
  </si>
  <si>
    <t>731-03</t>
  </si>
  <si>
    <t>Posouzení možnosti využití stáv. tlakové nídoby NG35</t>
  </si>
  <si>
    <t>731-04</t>
  </si>
  <si>
    <t>998731201R00</t>
  </si>
  <si>
    <t>Přesun hmot pro kotelny umístěné ve výšce (hloubce) do 6 m</t>
  </si>
  <si>
    <t>800-731</t>
  </si>
  <si>
    <t>vodorovně do 50 m</t>
  </si>
  <si>
    <t>733111105R00</t>
  </si>
  <si>
    <t>Potrubí z trubek závitových ocelových bezešvých, běžných, nízkotlaké, DN 25</t>
  </si>
  <si>
    <t>733151212R00</t>
  </si>
  <si>
    <t>Potrubí z trubek ocelových vně pozinkovaných pro průmysl spojované lisováním vnější průměr D 15 mm, tl. stěny 1,2 mm</t>
  </si>
  <si>
    <t>733151213R00</t>
  </si>
  <si>
    <t>Potrubí z trubek ocelových vně pozinkovaných pro průmysl spojované lisováním vnější průměr D 18 mm, tl. stěny 1,2 mm</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</si>
  <si>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</si>
  <si>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</si>
  <si>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</si>
  <si>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</si>
  <si>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733190108R00</t>
  </si>
  <si>
    <t>Tlakové zkoušky potrubí ocelových závitových, plastových, měděných přes DN 40 do DN 50</t>
  </si>
  <si>
    <t>733-01</t>
  </si>
  <si>
    <t>D+M uložení potrubí pro profesi ÚT</t>
  </si>
  <si>
    <t>904      R02</t>
  </si>
  <si>
    <t>Hzs-zkousky v ramci montaz.praci, Topná zkouška</t>
  </si>
  <si>
    <t>998733201R00</t>
  </si>
  <si>
    <t>Přesun hmot pro rozvody potrubí v objektech výšky do 6 m</t>
  </si>
  <si>
    <t>722237133R00</t>
  </si>
  <si>
    <t>Kohout kulový s vypouštěním, mosazný, vnitřní-vnitřní závit, DN 25, PN 35, včetně dodávky materiálu</t>
  </si>
  <si>
    <t>734209103R00</t>
  </si>
  <si>
    <t>Montáž závitové armatury s jedním závitem, G 1/2", bez dodávky materiálu</t>
  </si>
  <si>
    <t>734209113R00</t>
  </si>
  <si>
    <t>Montáž závitové armatury se dvěma závity, G 1/2", bez dodávky materiálu</t>
  </si>
  <si>
    <t>734209115R00</t>
  </si>
  <si>
    <t>Montáž závitové armatury se dvěma závity, G 1", bez dodávky materiálu</t>
  </si>
  <si>
    <t>734215133R00</t>
  </si>
  <si>
    <t>Ventil automatický, odvzdušňovací, mosazný, PN 14, DN 15, včetně dodávky materiálu</t>
  </si>
  <si>
    <t>734223822R00</t>
  </si>
  <si>
    <t>Ventil vyvažovací (regulační), s měřícími ventilky, přímý, mosazný, DN 20,  , PN 25, vnitřní-vnitřní, včetně dodávky materiálu</t>
  </si>
  <si>
    <t>734221672R00</t>
  </si>
  <si>
    <t xml:space="preserve">Hlavice termostatická hlavice,  ,  ,  ,  ,  ,  ,  </t>
  </si>
  <si>
    <t>734235121R00</t>
  </si>
  <si>
    <t>Kohout kulový, mosazný, DN 15, PN 42, vnitřní-vnitřní, včetně dodávky materiálu</t>
  </si>
  <si>
    <t>734235123R00</t>
  </si>
  <si>
    <t>Kohout kulový, mosazný, DN 25, PN 35, vnitřní-vnitřní, včetně dodávky materiálu</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</si>
  <si>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</si>
  <si>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</si>
  <si>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</si>
  <si>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</si>
  <si>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734295321R00</t>
  </si>
  <si>
    <t>Kohout kulový, napouštěcí a vypouštěcí, mosazný, DN 15, PN 10, včetně dodávky materiálu</t>
  </si>
  <si>
    <t>734295213R00</t>
  </si>
  <si>
    <t>Filtr mosazný, DN 25, PN 20, vnitřní-vnitřní závit, včetně dodávky materiálu</t>
  </si>
  <si>
    <t>734421160R00</t>
  </si>
  <si>
    <t>Tlakoměr deformační 0-10 MPa č. 03322, D 100, včetně dodávky materiálu</t>
  </si>
  <si>
    <t>734494213R00</t>
  </si>
  <si>
    <t>Návarek s trubkovým závitem G 1/2", včetně dodávky materiálu</t>
  </si>
  <si>
    <t>734499211R00</t>
  </si>
  <si>
    <t>Montáž návarku M 20 x 1,5, bez dodávky materiálu</t>
  </si>
  <si>
    <t>998734101R00</t>
  </si>
  <si>
    <t>Přesun hmot pro armatury v objektech výšky do 6 m</t>
  </si>
  <si>
    <t>POL1_7</t>
  </si>
  <si>
    <t>735157266R00</t>
  </si>
  <si>
    <t>Otopná tělesa panelová počet desek 1, počet přídavných přestupných ploch 1, výška 600 mm, délka 1000 mm, provedení ventil kompakt, pravé spodní připojení, s nuceným oběhem, čelní deska profilovaná, včetně dodávky materiálu</t>
  </si>
  <si>
    <t>735157569R00</t>
  </si>
  <si>
    <t>Otopná tělesa panelová počet desek 2, počet přídavných přestupných ploch 1, výška 600 mm, délka 1400 mm, provedení ventil kompakt, pravé spodní připojení, s nuceným oběhem, čelní deska profilovaná, včetně dodávky materiálu</t>
  </si>
  <si>
    <t>735169212R00</t>
  </si>
  <si>
    <t>Otopná tělesa trubková s hliníkovými lamelami montáž  stavební délky přes 1840 do 2680 mm, bez dodávky materiálu</t>
  </si>
  <si>
    <t>735171314R00</t>
  </si>
  <si>
    <t>Otopná tělesa koupelnová trubkové otopné těleso rovné, spodní zdola dolů nebo oboustranné shora dolů připojení, výška 1820 mm, šířka 600 mm, průměr trubek 20 mm, objem tělesa 8,2 l, včetně dodávky materiálu</t>
  </si>
  <si>
    <t>materiálu</t>
  </si>
  <si>
    <t>735-01</t>
  </si>
  <si>
    <t>Otopné těleso, vertikální, designové, 32x2x92mm, 2000mm, včetně připojovací sady a hlavice</t>
  </si>
  <si>
    <t>735-02</t>
  </si>
  <si>
    <t>Adaptér pro Cu trubky - připojení na Euroconus R178E 3/4Ex15</t>
  </si>
  <si>
    <t>735-03</t>
  </si>
  <si>
    <t>Adaptér pro R387(8) k napojení radiátoru se spodními vývody 1/2", R483 1/2"x3/4"E</t>
  </si>
  <si>
    <t>735-04</t>
  </si>
  <si>
    <t>Roseta k OT VK, R175C</t>
  </si>
  <si>
    <t>735-05</t>
  </si>
  <si>
    <t>Adaptér pro měděné trubky - chrom, R178 18x15</t>
  </si>
  <si>
    <t>735-06</t>
  </si>
  <si>
    <t>Zaregulování termostatických ventilů na OT</t>
  </si>
  <si>
    <t>998735201R00</t>
  </si>
  <si>
    <t>Přesun hmot pro otopná tělesa v objektech výšky do 6 m</t>
  </si>
  <si>
    <t>733171112R00</t>
  </si>
  <si>
    <t>Potrubí polyetylénové síťovaný PE s hliníkovou vložkou, 16 x 2,0 mm</t>
  </si>
  <si>
    <t>733190106R00</t>
  </si>
  <si>
    <t>Tlakové zkoušky potrubí ocelových závitových, plastových, měděných do DN 32</t>
  </si>
  <si>
    <t>736342311R00</t>
  </si>
  <si>
    <t>Podlahové vytápění/chlazení - podkladní systém systémový pás, celková tlouštka desky 30 mm, rozteč ukládání potrubí násobky 50 mm, pro potrubí D 16-20 mm, včetně dodávky materiálu</t>
  </si>
  <si>
    <t>736322911R00</t>
  </si>
  <si>
    <t>Podlahové vytápění/chlazení - podkladní systém příslušenství dilatační profil, včetně dodávky materiálu</t>
  </si>
  <si>
    <t>736346328R00</t>
  </si>
  <si>
    <t>Podlahové vytápění/chlazení - (rozdělovače/sběrače) sestava rozdělovač / sběrač, osazena průtokoměry,termostatickým ventilem, regulačními šroubeními, termostatickou hlavicí a oběhovým čerpadlem , 9 cestný, stranový výstupy DN 25, výstupy D 18 mm, včetně dodávky materiálu</t>
  </si>
  <si>
    <t>cestný, stranový výstupy DN 25, výstupy D 18 mm, včetně dodávky materiálu</t>
  </si>
  <si>
    <t>736346854R00</t>
  </si>
  <si>
    <t>Podlahové vytápění/chlazení - (rozdělovače/sběrače) skřín nástěnná, šířka 1000 mm, výška 450 mm, hloubka 110 mm, včetně dodávky materiálu</t>
  </si>
  <si>
    <t>736346913R00</t>
  </si>
  <si>
    <t>Podlahové vytápění/chlazení - (rozdělovače/sběrače) příslušenství svěrné šroubení D 18 mm, D 16 x 2,0 mm, včetně dodávky materiálu</t>
  </si>
  <si>
    <t>736-01</t>
  </si>
  <si>
    <t>Izolační a dilatační pas K369 15x0,8cm</t>
  </si>
  <si>
    <t>736-02</t>
  </si>
  <si>
    <t>Prostorový termostat programovatelný</t>
  </si>
  <si>
    <t>736-03</t>
  </si>
  <si>
    <t>Spona pro přichycení trubek k izolaci</t>
  </si>
  <si>
    <t>736-04</t>
  </si>
  <si>
    <t>Plastifikátor K376, 10l</t>
  </si>
  <si>
    <t>998736201R00</t>
  </si>
  <si>
    <t>Přesun hmot pro podlahové vytápění v objektech výšky do 6 m</t>
  </si>
  <si>
    <t>612403380R00</t>
  </si>
  <si>
    <t>Hrubá výplň rýh ve stěnách, jakoukoliv maltou maltou ze suchých směsí  30 x 30 mm</t>
  </si>
  <si>
    <t>612403386R00</t>
  </si>
  <si>
    <t>Hrubá výplň rýh ve stěnách, jakoukoliv maltou maltou ze suchých směsí  100 x 100 mm</t>
  </si>
  <si>
    <t>971033541R00</t>
  </si>
  <si>
    <t>Vybourání otvorů ve zdivu cihelném z jakýchkoliv cihel pálených  na jakoukoliv maltu vápenou nebo vápenocementovou, plochy do 1 m2, tloušťky do 300 mm</t>
  </si>
  <si>
    <t>pro rozvaděč : 0,9*0,6*0,3</t>
  </si>
  <si>
    <t>973031616R00</t>
  </si>
  <si>
    <t>Vysekání v cihelném zdivu výklenků a kapes kapes pro špalíky a krabice  na jakoukoliv maltu vápennou nebo vápenocementovou, velilkosti do 100x100x50 mm</t>
  </si>
  <si>
    <t>974031121R00</t>
  </si>
  <si>
    <t>Vysekání rýh v jakémkoliv zdivu cihelném v ploše  do hloubky 30 mm, šířky do 30 mm</t>
  </si>
  <si>
    <t>974031122R00</t>
  </si>
  <si>
    <t>Vysekání rýh v jakémkoliv zdivu cihelném v ploše  do hloubky 30 mm, šířky do 70 mm</t>
  </si>
  <si>
    <t>974031142R00</t>
  </si>
  <si>
    <t>Vysekání rýh v jakémkoliv zdivu cihelném v ploše  do hloubky 70 mm, šířky do 70 mm</t>
  </si>
  <si>
    <t>210010023RT1</t>
  </si>
  <si>
    <t>Montáž trubky tuhé včetně příslušenství (kolena, přípojky atd.), z PVC, uložené pevně, průměr 29 mm, mech. pevnost 320 N/5 cm, včetně dodávky materiálu</t>
  </si>
  <si>
    <t>210010311RT1</t>
  </si>
  <si>
    <t>Montáž krabice plastové univerzální, kruhové, o průměru 73 mm, hloubky 42 mm, s víčkem, do zdiva, bez zapojení, včetně dodávky</t>
  </si>
  <si>
    <t>210100001R00</t>
  </si>
  <si>
    <t>Ukončení vodičů  v rozvaděči včetně zapojení a vodičové koncovky,  , průřez do 2,5 mm2</t>
  </si>
  <si>
    <t>210100002R00</t>
  </si>
  <si>
    <t>Ukončení vodičů  v rozvaděči včetně zapojení a vodičové koncovky,  , průřez do 6 mm2</t>
  </si>
  <si>
    <t>210100003R00</t>
  </si>
  <si>
    <t>Ukončení vodičů  v rozvaděči včetně zapojení a vodičové koncovky,  , průřez do 16 mm2</t>
  </si>
  <si>
    <t>210110007R00</t>
  </si>
  <si>
    <t>Montáž spínače nástěnného pro prostředí obyčejné nebo vlhké včetně zapojení, trojpólového, do 63 A, řazení 3</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</si>
  <si>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</si>
  <si>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</si>
  <si>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</si>
  <si>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</si>
  <si>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210110054RT6</t>
  </si>
  <si>
    <t>Montáž spínače zapuštěného a polozapuštěného včetně zapojení, dodávky spínače, krytu a rámečku, střídavého dvojitého,  , řazení 6+6</t>
  </si>
  <si>
    <t>210111011RT6</t>
  </si>
  <si>
    <t xml:space="preserve">Montáž zásuvky domovní zapuštěné včetně zapojení včetně dodávky zásuvky kompletní jednonásobné s ochr.kolíkem 16A/250VAC a rámečkem,  , provedení 2P+PE,  </t>
  </si>
  <si>
    <t>210120561R00</t>
  </si>
  <si>
    <t>Montáž jističe se zapojením jednopólového, do 25 A</t>
  </si>
  <si>
    <t>210120571R00</t>
  </si>
  <si>
    <t>Montáž jističe se zapojením třípolového, do 80 A</t>
  </si>
  <si>
    <t>210120803R00</t>
  </si>
  <si>
    <t>Montáž chrániče proudového, dvoupólového, do 40 A</t>
  </si>
  <si>
    <t>210120823R00</t>
  </si>
  <si>
    <t>Montáž chrániče proudového, čtyřpólového, do 40 A</t>
  </si>
  <si>
    <t>210800547RT1</t>
  </si>
  <si>
    <t>Montáž vodiče H07V-U (CY), 6 mm2, uloženého pevně, včetně dodávky vodiče</t>
  </si>
  <si>
    <t>210800549RT1</t>
  </si>
  <si>
    <t>Montáž vodiče H07V-U (CY), 16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</si>
  <si>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</si>
  <si>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</si>
  <si>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</si>
  <si>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</si>
  <si>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</si>
  <si>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</si>
  <si>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210810057RT3</t>
  </si>
  <si>
    <t>Montáž kabelu CYKY 750 V, 5 žilového, pevně uloženého, včetně dodávky kabelu CYKY 5 x 10 mm2</t>
  </si>
  <si>
    <t>2100-001</t>
  </si>
  <si>
    <t>D+M rozvaděč zapuštěný (RK11) 120 modulů</t>
  </si>
  <si>
    <t>2100-002</t>
  </si>
  <si>
    <t>D+M ochranné moduly pro síť TN-C+S (ochrana nap.vedení I.+II.stupeň)</t>
  </si>
  <si>
    <t>2100-003</t>
  </si>
  <si>
    <t>D+M svítidlo ozn. "A", 18-24W, LED, IP65</t>
  </si>
  <si>
    <t>2100-004</t>
  </si>
  <si>
    <t>D+M spínač automatický, s kuželovým snímáním pohybu 120°, relé</t>
  </si>
  <si>
    <t>2100-005</t>
  </si>
  <si>
    <t>D+M ocelová pomocná konstrukce</t>
  </si>
  <si>
    <t>2100-991</t>
  </si>
  <si>
    <t>Pomocný instalační materiál (svorky, pásky, objímky, aj.)</t>
  </si>
  <si>
    <t>34536-01</t>
  </si>
  <si>
    <t>Spínač páčkový 3pólový 63A</t>
  </si>
  <si>
    <t>35822001015R</t>
  </si>
  <si>
    <t>jistič modulární jmen.proud 16,00 A; charakt. B; počet pólů 1; jmenovitá zkratová schopnost/230 V a.c. 10 kA; tepl.okolí -25 do + 55 °C; IP 20</t>
  </si>
  <si>
    <t>35822002316R</t>
  </si>
  <si>
    <t>jistič modulární jmen.proud 32,00 A; charakt. B; počet pólů 3; jmenovitá zkratová schopnost/230 V a.c. 10 kA; tepl.okolí -25 do + 55 °C; IP 20</t>
  </si>
  <si>
    <t>35889-01</t>
  </si>
  <si>
    <t>Proudový chránič s nadproudovou ochranou 10 A, 30 mA</t>
  </si>
  <si>
    <t>35889-02</t>
  </si>
  <si>
    <t>Proudový chránič s nadproudovou ochranou 16 A, 30 mA</t>
  </si>
  <si>
    <t>358890406R</t>
  </si>
  <si>
    <t>chránič proudový; typ AC; jmen.proud 40,00 A; počet pólů 4; jmen.reziduální proud 30 mA; IP 20; tepl.okolí -5 do + 40 °C</t>
  </si>
  <si>
    <t>979990101R00</t>
  </si>
  <si>
    <t>Poplatek za skládku za uložení, směsi betonu a cihel,  , skupina 17 01 01 a 17 01 02 z Katalogu odpadů</t>
  </si>
  <si>
    <t>900      RT2</t>
  </si>
  <si>
    <t>HZS, Práce v tarifní třídě 5 (např. tesař)</t>
  </si>
  <si>
    <t>připojení zařízení jiných profesí : 20</t>
  </si>
  <si>
    <t>spolupráce s revizním technikem : 8</t>
  </si>
  <si>
    <t>905      R01</t>
  </si>
  <si>
    <t>Hzs-revize provoz.souboru a st.obj., Revize</t>
  </si>
  <si>
    <t>Statutární město Brno</t>
  </si>
  <si>
    <t>Dominikánské náměstí 196/1</t>
  </si>
  <si>
    <t>60200</t>
  </si>
  <si>
    <t>Brno-Brno-město</t>
  </si>
  <si>
    <t>44992785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</si>
</sst>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8" fillId="0" borderId="0"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49" fontId="8" fillId="0" borderId="0" xfId="0" applyNumberFormat="1" applyFont="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2+VHWz7JNOWABwMP5v8b/SU0llBOGIrnucZ4RaZOY9I1Wb9sfvvVXnuPS+DDlKDhtx0K95Lj6sN+Ec5UUjxtzQ==" saltValue="T8ubs+a2ocMOe0biB/1sh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8"/>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266" t="s">
        <v>1344</v>
      </c>
      <c r="E5" s="91"/>
      <c r="F5" s="91"/>
      <c r="G5" s="91"/>
      <c r="H5" s="18" t="s">
        <v>40</v>
      </c>
      <c r="I5" s="269" t="s">
        <v>1348</v>
      </c>
      <c r="J5" s="8"/>
    </row>
    <row r="6" spans="1:15" ht="15.75" customHeight="1" x14ac:dyDescent="0.2">
      <c r="A6" s="2"/>
      <c r="B6" s="28"/>
      <c r="C6" s="55"/>
      <c r="D6" s="265" t="s">
        <v>1345</v>
      </c>
      <c r="E6" s="92"/>
      <c r="F6" s="92"/>
      <c r="G6" s="92"/>
      <c r="H6" s="18" t="s">
        <v>34</v>
      </c>
      <c r="I6" s="22"/>
      <c r="J6" s="8"/>
    </row>
    <row r="7" spans="1:15" ht="15.75" customHeight="1" x14ac:dyDescent="0.2">
      <c r="A7" s="2"/>
      <c r="B7" s="29"/>
      <c r="C7" s="56"/>
      <c r="D7" s="267" t="s">
        <v>1346</v>
      </c>
      <c r="E7" s="268" t="s">
        <v>1347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4"/>
      <c r="E11" s="124"/>
      <c r="F11" s="124"/>
      <c r="G11" s="124"/>
      <c r="H11" s="18" t="s">
        <v>40</v>
      </c>
      <c r="I11" s="129"/>
      <c r="J11" s="8"/>
    </row>
    <row r="12" spans="1:15" ht="15.75" customHeight="1" x14ac:dyDescent="0.2">
      <c r="A12" s="2"/>
      <c r="B12" s="28"/>
      <c r="C12" s="55"/>
      <c r="D12" s="125"/>
      <c r="E12" s="125"/>
      <c r="F12" s="125"/>
      <c r="G12" s="125"/>
      <c r="H12" s="18" t="s">
        <v>34</v>
      </c>
      <c r="I12" s="129"/>
      <c r="J12" s="8"/>
    </row>
    <row r="13" spans="1:15" ht="15.75" customHeight="1" x14ac:dyDescent="0.2">
      <c r="A13" s="2"/>
      <c r="B13" s="29"/>
      <c r="C13" s="56"/>
      <c r="D13" s="128"/>
      <c r="E13" s="126"/>
      <c r="F13" s="127"/>
      <c r="G13" s="12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3" t="s">
        <v>24</v>
      </c>
      <c r="B16" s="38" t="s">
        <v>24</v>
      </c>
      <c r="C16" s="62"/>
      <c r="D16" s="63"/>
      <c r="E16" s="83"/>
      <c r="F16" s="84"/>
      <c r="G16" s="83"/>
      <c r="H16" s="84"/>
      <c r="I16" s="83">
        <f>SUMIF(F72:F114,A16,I72:I114)+SUMIF(F72:F114,"PSU",I72:I114)</f>
        <v>0</v>
      </c>
      <c r="J16" s="85"/>
    </row>
    <row r="17" spans="1:10" ht="23.25" customHeight="1" x14ac:dyDescent="0.2">
      <c r="A17" s="193" t="s">
        <v>25</v>
      </c>
      <c r="B17" s="38" t="s">
        <v>25</v>
      </c>
      <c r="C17" s="62"/>
      <c r="D17" s="63"/>
      <c r="E17" s="83"/>
      <c r="F17" s="84"/>
      <c r="G17" s="83"/>
      <c r="H17" s="84"/>
      <c r="I17" s="83">
        <f>SUMIF(F72:F114,A17,I72:I114)</f>
        <v>0</v>
      </c>
      <c r="J17" s="85"/>
    </row>
    <row r="18" spans="1:10" ht="23.25" customHeight="1" x14ac:dyDescent="0.2">
      <c r="A18" s="193" t="s">
        <v>26</v>
      </c>
      <c r="B18" s="38" t="s">
        <v>26</v>
      </c>
      <c r="C18" s="62"/>
      <c r="D18" s="63"/>
      <c r="E18" s="83"/>
      <c r="F18" s="84"/>
      <c r="G18" s="83"/>
      <c r="H18" s="84"/>
      <c r="I18" s="83">
        <f>SUMIF(F72:F114,A18,I72:I114)</f>
        <v>0</v>
      </c>
      <c r="J18" s="85"/>
    </row>
    <row r="19" spans="1:10" ht="23.25" customHeight="1" x14ac:dyDescent="0.2">
      <c r="A19" s="193" t="s">
        <v>160</v>
      </c>
      <c r="B19" s="38" t="s">
        <v>27</v>
      </c>
      <c r="C19" s="62"/>
      <c r="D19" s="63"/>
      <c r="E19" s="83"/>
      <c r="F19" s="84"/>
      <c r="G19" s="83"/>
      <c r="H19" s="84"/>
      <c r="I19" s="83">
        <f>SUMIF(F72:F114,A19,I72:I114)</f>
        <v>0</v>
      </c>
      <c r="J19" s="85"/>
    </row>
    <row r="20" spans="1:10" ht="23.25" customHeight="1" x14ac:dyDescent="0.2">
      <c r="A20" s="193" t="s">
        <v>161</v>
      </c>
      <c r="B20" s="38" t="s">
        <v>28</v>
      </c>
      <c r="C20" s="62"/>
      <c r="D20" s="63"/>
      <c r="E20" s="83"/>
      <c r="F20" s="84"/>
      <c r="G20" s="83"/>
      <c r="H20" s="84"/>
      <c r="I20" s="83">
        <f>SUMIF(F72:F114,A20,I72:I114)</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0" t="s">
        <v>23</v>
      </c>
      <c r="C28" s="161"/>
      <c r="D28" s="161"/>
      <c r="E28" s="162"/>
      <c r="F28" s="163"/>
      <c r="G28" s="164">
        <f>ZakladDPHSniVypocet+ZakladDPHZaklVypocet</f>
        <v>0</v>
      </c>
      <c r="H28" s="164"/>
      <c r="I28" s="164"/>
      <c r="J28" s="165" t="str">
        <f t="shared" si="0"/>
        <v>CZK</v>
      </c>
    </row>
    <row r="29" spans="1:10" ht="27.75" customHeight="1" thickBot="1" x14ac:dyDescent="0.25">
      <c r="A29" s="2">
        <f>(A27-INT(A27))*100</f>
        <v>0</v>
      </c>
      <c r="B29" s="160" t="s">
        <v>35</v>
      </c>
      <c r="C29" s="166"/>
      <c r="D29" s="166"/>
      <c r="E29" s="166"/>
      <c r="F29" s="167"/>
      <c r="G29" s="168">
        <f>A27</f>
        <v>0</v>
      </c>
      <c r="H29" s="168"/>
      <c r="I29" s="168"/>
      <c r="J29" s="169"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2" t="s">
        <v>16</v>
      </c>
      <c r="C37" s="133"/>
      <c r="D37" s="133"/>
      <c r="E37" s="133"/>
      <c r="F37" s="134"/>
      <c r="G37" s="134"/>
      <c r="H37" s="134"/>
      <c r="I37" s="134"/>
      <c r="J37" s="135"/>
    </row>
    <row r="38" spans="1:10" ht="25.5" customHeight="1" x14ac:dyDescent="0.2">
      <c r="A38" s="131" t="s">
        <v>37</v>
      </c>
      <c r="B38" s="136" t="s">
        <v>17</v>
      </c>
      <c r="C38" s="137" t="s">
        <v>5</v>
      </c>
      <c r="D38" s="137"/>
      <c r="E38" s="137"/>
      <c r="F38" s="138" t="str">
        <f>B23</f>
        <v>Základ pro sníženou DPH</v>
      </c>
      <c r="G38" s="138" t="str">
        <f>B25</f>
        <v>Základ pro základní DPH</v>
      </c>
      <c r="H38" s="139" t="s">
        <v>18</v>
      </c>
      <c r="I38" s="139" t="s">
        <v>1</v>
      </c>
      <c r="J38" s="140" t="s">
        <v>0</v>
      </c>
    </row>
    <row r="39" spans="1:10" ht="25.5" hidden="1" customHeight="1" x14ac:dyDescent="0.2">
      <c r="A39" s="131">
        <v>1</v>
      </c>
      <c r="B39" s="141" t="s">
        <v>45</v>
      </c>
      <c r="C39" s="142"/>
      <c r="D39" s="142"/>
      <c r="E39" s="142"/>
      <c r="F39" s="143">
        <f>'VRN VRN Naklady'!AE29+'2022-08-18 01 Pol'!AE239+'2022-08-18 02 Pol'!AE452+'2022-08-18 03 Pol'!AE112+'2022-08-18 04 Pol'!AE101+'2022-08-18 05 Pol'!AE65</f>
        <v>0</v>
      </c>
      <c r="G39" s="144">
        <f>'VRN VRN Naklady'!AF29+'2022-08-18 01 Pol'!AF239+'2022-08-18 02 Pol'!AF452+'2022-08-18 03 Pol'!AF112+'2022-08-18 04 Pol'!AF101+'2022-08-18 05 Pol'!AF65</f>
        <v>0</v>
      </c>
      <c r="H39" s="145">
        <f>(F39*SazbaDPH1/100)+(G39*SazbaDPH2/100)</f>
        <v>0</v>
      </c>
      <c r="I39" s="145">
        <f>F39+G39+H39</f>
        <v>0</v>
      </c>
      <c r="J39" s="146" t="str">
        <f>IF(CenaCelkemVypocet=0,"",I39/CenaCelkemVypocet*100)</f>
        <v/>
      </c>
    </row>
    <row r="40" spans="1:10" ht="25.5" customHeight="1" x14ac:dyDescent="0.2">
      <c r="A40" s="131">
        <v>2</v>
      </c>
      <c r="B40" s="147"/>
      <c r="C40" s="148" t="s">
        <v>46</v>
      </c>
      <c r="D40" s="148"/>
      <c r="E40" s="148"/>
      <c r="F40" s="149">
        <f>'VRN VRN Naklady'!AE29</f>
        <v>0</v>
      </c>
      <c r="G40" s="150">
        <f>'VRN VRN Naklady'!AF29</f>
        <v>0</v>
      </c>
      <c r="H40" s="150">
        <f>(F40*SazbaDPH1/100)+(G40*SazbaDPH2/100)</f>
        <v>0</v>
      </c>
      <c r="I40" s="150">
        <f>F40+G40+H40</f>
        <v>0</v>
      </c>
      <c r="J40" s="151" t="str">
        <f>IF(CenaCelkemVypocet=0,"",I40/CenaCelkemVypocet*100)</f>
        <v/>
      </c>
    </row>
    <row r="41" spans="1:10" ht="25.5" customHeight="1" x14ac:dyDescent="0.2">
      <c r="A41" s="131">
        <v>3</v>
      </c>
      <c r="B41" s="152" t="s">
        <v>47</v>
      </c>
      <c r="C41" s="142" t="s">
        <v>48</v>
      </c>
      <c r="D41" s="142"/>
      <c r="E41" s="142"/>
      <c r="F41" s="153">
        <f>'VRN VRN Naklady'!AE29</f>
        <v>0</v>
      </c>
      <c r="G41" s="145">
        <f>'VRN VRN Naklady'!AF29</f>
        <v>0</v>
      </c>
      <c r="H41" s="145">
        <f>(F41*SazbaDPH1/100)+(G41*SazbaDPH2/100)</f>
        <v>0</v>
      </c>
      <c r="I41" s="145">
        <f>F41+G41+H41</f>
        <v>0</v>
      </c>
      <c r="J41" s="146" t="str">
        <f>IF(CenaCelkemVypocet=0,"",I41/CenaCelkemVypocet*100)</f>
        <v/>
      </c>
    </row>
    <row r="42" spans="1:10" ht="25.5" customHeight="1" x14ac:dyDescent="0.2">
      <c r="A42" s="131">
        <v>2</v>
      </c>
      <c r="B42" s="147"/>
      <c r="C42" s="148" t="s">
        <v>49</v>
      </c>
      <c r="D42" s="148"/>
      <c r="E42" s="148"/>
      <c r="F42" s="149"/>
      <c r="G42" s="150"/>
      <c r="H42" s="150">
        <f>(F42*SazbaDPH1/100)+(G42*SazbaDPH2/100)</f>
        <v>0</v>
      </c>
      <c r="I42" s="150"/>
      <c r="J42" s="151"/>
    </row>
    <row r="43" spans="1:10" ht="25.5" customHeight="1" x14ac:dyDescent="0.2">
      <c r="A43" s="131">
        <v>2</v>
      </c>
      <c r="B43" s="147" t="s">
        <v>43</v>
      </c>
      <c r="C43" s="148" t="s">
        <v>50</v>
      </c>
      <c r="D43" s="148"/>
      <c r="E43" s="148"/>
      <c r="F43" s="149">
        <f>'2022-08-18 01 Pol'!AE239+'2022-08-18 02 Pol'!AE452+'2022-08-18 03 Pol'!AE112+'2022-08-18 04 Pol'!AE101+'2022-08-18 05 Pol'!AE65</f>
        <v>0</v>
      </c>
      <c r="G43" s="150">
        <f>'2022-08-18 01 Pol'!AF239+'2022-08-18 02 Pol'!AF452+'2022-08-18 03 Pol'!AF112+'2022-08-18 04 Pol'!AF101+'2022-08-18 05 Pol'!AF65</f>
        <v>0</v>
      </c>
      <c r="H43" s="150">
        <f>(F43*SazbaDPH1/100)+(G43*SazbaDPH2/100)</f>
        <v>0</v>
      </c>
      <c r="I43" s="150">
        <f>F43+G43+H43</f>
        <v>0</v>
      </c>
      <c r="J43" s="151" t="str">
        <f>IF(CenaCelkemVypocet=0,"",I43/CenaCelkemVypocet*100)</f>
        <v/>
      </c>
    </row>
    <row r="44" spans="1:10" ht="25.5" customHeight="1" x14ac:dyDescent="0.2">
      <c r="A44" s="131">
        <v>3</v>
      </c>
      <c r="B44" s="152" t="s">
        <v>51</v>
      </c>
      <c r="C44" s="142" t="s">
        <v>52</v>
      </c>
      <c r="D44" s="142"/>
      <c r="E44" s="142"/>
      <c r="F44" s="153">
        <f>'2022-08-18 01 Pol'!AE239</f>
        <v>0</v>
      </c>
      <c r="G44" s="145">
        <f>'2022-08-18 01 Pol'!AF239</f>
        <v>0</v>
      </c>
      <c r="H44" s="145">
        <f>(F44*SazbaDPH1/100)+(G44*SazbaDPH2/100)</f>
        <v>0</v>
      </c>
      <c r="I44" s="145">
        <f>F44+G44+H44</f>
        <v>0</v>
      </c>
      <c r="J44" s="146" t="str">
        <f>IF(CenaCelkemVypocet=0,"",I44/CenaCelkemVypocet*100)</f>
        <v/>
      </c>
    </row>
    <row r="45" spans="1:10" ht="25.5" customHeight="1" x14ac:dyDescent="0.2">
      <c r="A45" s="131">
        <v>3</v>
      </c>
      <c r="B45" s="152" t="s">
        <v>53</v>
      </c>
      <c r="C45" s="142" t="s">
        <v>54</v>
      </c>
      <c r="D45" s="142"/>
      <c r="E45" s="142"/>
      <c r="F45" s="153">
        <f>'2022-08-18 02 Pol'!AE452</f>
        <v>0</v>
      </c>
      <c r="G45" s="145">
        <f>'2022-08-18 02 Pol'!AF452</f>
        <v>0</v>
      </c>
      <c r="H45" s="145">
        <f>(F45*SazbaDPH1/100)+(G45*SazbaDPH2/100)</f>
        <v>0</v>
      </c>
      <c r="I45" s="145">
        <f>F45+G45+H45</f>
        <v>0</v>
      </c>
      <c r="J45" s="146" t="str">
        <f>IF(CenaCelkemVypocet=0,"",I45/CenaCelkemVypocet*100)</f>
        <v/>
      </c>
    </row>
    <row r="46" spans="1:10" ht="25.5" customHeight="1" x14ac:dyDescent="0.2">
      <c r="A46" s="131">
        <v>3</v>
      </c>
      <c r="B46" s="152" t="s">
        <v>55</v>
      </c>
      <c r="C46" s="142" t="s">
        <v>56</v>
      </c>
      <c r="D46" s="142"/>
      <c r="E46" s="142"/>
      <c r="F46" s="153">
        <f>'2022-08-18 03 Pol'!AE112</f>
        <v>0</v>
      </c>
      <c r="G46" s="145">
        <f>'2022-08-18 03 Pol'!AF112</f>
        <v>0</v>
      </c>
      <c r="H46" s="145">
        <f>(F46*SazbaDPH1/100)+(G46*SazbaDPH2/100)</f>
        <v>0</v>
      </c>
      <c r="I46" s="145">
        <f>F46+G46+H46</f>
        <v>0</v>
      </c>
      <c r="J46" s="146" t="str">
        <f>IF(CenaCelkemVypocet=0,"",I46/CenaCelkemVypocet*100)</f>
        <v/>
      </c>
    </row>
    <row r="47" spans="1:10" ht="25.5" customHeight="1" x14ac:dyDescent="0.2">
      <c r="A47" s="131">
        <v>3</v>
      </c>
      <c r="B47" s="152" t="s">
        <v>57</v>
      </c>
      <c r="C47" s="142" t="s">
        <v>58</v>
      </c>
      <c r="D47" s="142"/>
      <c r="E47" s="142"/>
      <c r="F47" s="153">
        <f>'2022-08-18 04 Pol'!AE101</f>
        <v>0</v>
      </c>
      <c r="G47" s="145">
        <f>'2022-08-18 04 Pol'!AF101</f>
        <v>0</v>
      </c>
      <c r="H47" s="145">
        <f>(F47*SazbaDPH1/100)+(G47*SazbaDPH2/100)</f>
        <v>0</v>
      </c>
      <c r="I47" s="145">
        <f>F47+G47+H47</f>
        <v>0</v>
      </c>
      <c r="J47" s="146" t="str">
        <f>IF(CenaCelkemVypocet=0,"",I47/CenaCelkemVypocet*100)</f>
        <v/>
      </c>
    </row>
    <row r="48" spans="1:10" ht="25.5" customHeight="1" x14ac:dyDescent="0.2">
      <c r="A48" s="131">
        <v>3</v>
      </c>
      <c r="B48" s="152" t="s">
        <v>59</v>
      </c>
      <c r="C48" s="142" t="s">
        <v>60</v>
      </c>
      <c r="D48" s="142"/>
      <c r="E48" s="142"/>
      <c r="F48" s="153">
        <f>'2022-08-18 05 Pol'!AE65</f>
        <v>0</v>
      </c>
      <c r="G48" s="145">
        <f>'2022-08-18 05 Pol'!AF65</f>
        <v>0</v>
      </c>
      <c r="H48" s="145">
        <f>(F48*SazbaDPH1/100)+(G48*SazbaDPH2/100)</f>
        <v>0</v>
      </c>
      <c r="I48" s="145">
        <f>F48+G48+H48</f>
        <v>0</v>
      </c>
      <c r="J48" s="146" t="str">
        <f>IF(CenaCelkemVypocet=0,"",I48/CenaCelkemVypocet*100)</f>
        <v/>
      </c>
    </row>
    <row r="49" spans="1:52" ht="25.5" customHeight="1" x14ac:dyDescent="0.2">
      <c r="A49" s="131"/>
      <c r="B49" s="154" t="s">
        <v>61</v>
      </c>
      <c r="C49" s="155"/>
      <c r="D49" s="155"/>
      <c r="E49" s="156"/>
      <c r="F49" s="157">
        <f>SUMIF(A39:A48,"=1",F39:F48)</f>
        <v>0</v>
      </c>
      <c r="G49" s="158">
        <f>SUMIF(A39:A48,"=1",G39:G48)</f>
        <v>0</v>
      </c>
      <c r="H49" s="158">
        <f>SUMIF(A39:A48,"=1",H39:H48)</f>
        <v>0</v>
      </c>
      <c r="I49" s="158">
        <f>SUMIF(A39:A48,"=1",I39:I48)</f>
        <v>0</v>
      </c>
      <c r="J49" s="159">
        <f>SUMIF(A39:A48,"=1",J39:J48)</f>
        <v>0</v>
      </c>
    </row>
    <row r="51" spans="1:52" x14ac:dyDescent="0.2">
      <c r="A51" t="s">
        <v>63</v>
      </c>
      <c r="B51" t="s">
        <v>64</v>
      </c>
    </row>
    <row r="52" spans="1:52" x14ac:dyDescent="0.2">
      <c r="B52" s="171" t="s">
        <v>64</v>
      </c>
      <c r="C52" s="171"/>
      <c r="D52" s="171"/>
      <c r="E52" s="171"/>
      <c r="F52" s="171"/>
      <c r="G52" s="171"/>
      <c r="H52" s="171"/>
      <c r="I52" s="171"/>
      <c r="J52" s="171"/>
      <c r="AZ52" s="170" t="str">
        <f>B52</f>
        <v>Popis stavby: 2022-08-18 - Rekonstrukce IC Zámečnická</v>
      </c>
    </row>
    <row r="53" spans="1:52" x14ac:dyDescent="0.2">
      <c r="A53" t="s">
        <v>65</v>
      </c>
      <c r="B53" t="s">
        <v>66</v>
      </c>
    </row>
    <row r="54" spans="1:52" x14ac:dyDescent="0.2">
      <c r="B54" s="171" t="s">
        <v>67</v>
      </c>
      <c r="C54" s="171"/>
      <c r="D54" s="171"/>
      <c r="E54" s="171"/>
      <c r="F54" s="171"/>
      <c r="G54" s="171"/>
      <c r="H54" s="171"/>
      <c r="I54" s="171"/>
      <c r="J54" s="171"/>
      <c r="AZ54" s="170" t="str">
        <f>B54</f>
        <v>Popis rozpočtu: 01 - Bourací práce</v>
      </c>
    </row>
    <row r="55" spans="1:52" x14ac:dyDescent="0.2">
      <c r="A55" t="s">
        <v>68</v>
      </c>
      <c r="B55" t="s">
        <v>67</v>
      </c>
    </row>
    <row r="56" spans="1:52" x14ac:dyDescent="0.2">
      <c r="A56" t="s">
        <v>68</v>
      </c>
      <c r="B56" t="s">
        <v>69</v>
      </c>
    </row>
    <row r="57" spans="1:52" x14ac:dyDescent="0.2">
      <c r="B57" s="171" t="s">
        <v>70</v>
      </c>
      <c r="C57" s="171"/>
      <c r="D57" s="171"/>
      <c r="E57" s="171"/>
      <c r="F57" s="171"/>
      <c r="G57" s="171"/>
      <c r="H57" s="171"/>
      <c r="I57" s="171"/>
      <c r="J57" s="171"/>
      <c r="AZ57" s="170" t="str">
        <f>B57</f>
        <v>Popis rozpočtu: 03 - Zdravotechnika</v>
      </c>
    </row>
    <row r="58" spans="1:52" x14ac:dyDescent="0.2">
      <c r="A58" t="s">
        <v>68</v>
      </c>
      <c r="B58" t="s">
        <v>70</v>
      </c>
    </row>
    <row r="59" spans="1:52" x14ac:dyDescent="0.2">
      <c r="B59" s="171" t="s">
        <v>70</v>
      </c>
      <c r="C59" s="171"/>
      <c r="D59" s="171"/>
      <c r="E59" s="171"/>
      <c r="F59" s="171"/>
      <c r="G59" s="171"/>
      <c r="H59" s="171"/>
      <c r="I59" s="171"/>
      <c r="J59" s="171"/>
      <c r="AZ59" s="170" t="str">
        <f>B59</f>
        <v>Popis rozpočtu: 03 - Zdravotechnika</v>
      </c>
    </row>
    <row r="60" spans="1:52" x14ac:dyDescent="0.2">
      <c r="A60" t="s">
        <v>68</v>
      </c>
      <c r="B60" t="s">
        <v>71</v>
      </c>
    </row>
    <row r="61" spans="1:52" x14ac:dyDescent="0.2">
      <c r="B61" s="171" t="s">
        <v>70</v>
      </c>
      <c r="C61" s="171"/>
      <c r="D61" s="171"/>
      <c r="E61" s="171"/>
      <c r="F61" s="171"/>
      <c r="G61" s="171"/>
      <c r="H61" s="171"/>
      <c r="I61" s="171"/>
      <c r="J61" s="171"/>
      <c r="AZ61" s="170" t="str">
        <f>B61</f>
        <v>Popis rozpočtu: 03 - Zdravotechnika</v>
      </c>
    </row>
    <row r="62" spans="1:52" x14ac:dyDescent="0.2">
      <c r="A62" t="s">
        <v>68</v>
      </c>
      <c r="B62" t="s">
        <v>72</v>
      </c>
    </row>
    <row r="63" spans="1:52" x14ac:dyDescent="0.2">
      <c r="B63" s="171" t="s">
        <v>70</v>
      </c>
      <c r="C63" s="171"/>
      <c r="D63" s="171"/>
      <c r="E63" s="171"/>
      <c r="F63" s="171"/>
      <c r="G63" s="171"/>
      <c r="H63" s="171"/>
      <c r="I63" s="171"/>
      <c r="J63" s="171"/>
      <c r="AZ63" s="170" t="str">
        <f>B63</f>
        <v>Popis rozpočtu: 03 - Zdravotechnika</v>
      </c>
    </row>
    <row r="64" spans="1:52" x14ac:dyDescent="0.2">
      <c r="A64" t="s">
        <v>65</v>
      </c>
      <c r="B64" t="s">
        <v>73</v>
      </c>
    </row>
    <row r="65" spans="1:52" x14ac:dyDescent="0.2">
      <c r="B65" s="171" t="s">
        <v>74</v>
      </c>
      <c r="C65" s="171"/>
      <c r="D65" s="171"/>
      <c r="E65" s="171"/>
      <c r="F65" s="171"/>
      <c r="G65" s="171"/>
      <c r="H65" s="171"/>
      <c r="I65" s="171"/>
      <c r="J65" s="171"/>
      <c r="AZ65" s="170" t="str">
        <f>B65</f>
        <v>Popis rozpočtu: VRN - Vedlejší rozpočtové náklady</v>
      </c>
    </row>
    <row r="66" spans="1:52" x14ac:dyDescent="0.2">
      <c r="A66" t="s">
        <v>68</v>
      </c>
      <c r="B66" t="s">
        <v>74</v>
      </c>
    </row>
    <row r="69" spans="1:52" ht="15.75" x14ac:dyDescent="0.25">
      <c r="B69" s="172" t="s">
        <v>75</v>
      </c>
    </row>
    <row r="71" spans="1:52" ht="25.5" customHeight="1" x14ac:dyDescent="0.2">
      <c r="A71" s="174"/>
      <c r="B71" s="177" t="s">
        <v>17</v>
      </c>
      <c r="C71" s="177" t="s">
        <v>5</v>
      </c>
      <c r="D71" s="178"/>
      <c r="E71" s="178"/>
      <c r="F71" s="179" t="s">
        <v>76</v>
      </c>
      <c r="G71" s="179"/>
      <c r="H71" s="179"/>
      <c r="I71" s="179" t="s">
        <v>29</v>
      </c>
      <c r="J71" s="179" t="s">
        <v>0</v>
      </c>
    </row>
    <row r="72" spans="1:52" ht="36.75" customHeight="1" x14ac:dyDescent="0.2">
      <c r="A72" s="175"/>
      <c r="B72" s="180" t="s">
        <v>77</v>
      </c>
      <c r="C72" s="181" t="s">
        <v>78</v>
      </c>
      <c r="D72" s="182"/>
      <c r="E72" s="182"/>
      <c r="F72" s="189" t="s">
        <v>24</v>
      </c>
      <c r="G72" s="190"/>
      <c r="H72" s="190"/>
      <c r="I72" s="190">
        <f>'2022-08-18 01 Pol'!G8</f>
        <v>0</v>
      </c>
      <c r="J72" s="186" t="str">
        <f>IF(I115=0,"",I72/I115*100)</f>
        <v/>
      </c>
    </row>
    <row r="73" spans="1:52" ht="36.75" customHeight="1" x14ac:dyDescent="0.2">
      <c r="A73" s="175"/>
      <c r="B73" s="180" t="s">
        <v>79</v>
      </c>
      <c r="C73" s="181" t="s">
        <v>80</v>
      </c>
      <c r="D73" s="182"/>
      <c r="E73" s="182"/>
      <c r="F73" s="189" t="s">
        <v>24</v>
      </c>
      <c r="G73" s="190"/>
      <c r="H73" s="190"/>
      <c r="I73" s="190">
        <f>'2022-08-18 01 Pol'!G13</f>
        <v>0</v>
      </c>
      <c r="J73" s="186" t="str">
        <f>IF(I115=0,"",I73/I115*100)</f>
        <v/>
      </c>
    </row>
    <row r="74" spans="1:52" ht="36.75" customHeight="1" x14ac:dyDescent="0.2">
      <c r="A74" s="175"/>
      <c r="B74" s="180" t="s">
        <v>81</v>
      </c>
      <c r="C74" s="181" t="s">
        <v>82</v>
      </c>
      <c r="D74" s="182"/>
      <c r="E74" s="182"/>
      <c r="F74" s="189" t="s">
        <v>24</v>
      </c>
      <c r="G74" s="190"/>
      <c r="H74" s="190"/>
      <c r="I74" s="190">
        <f>'2022-08-18 02 Pol'!G8</f>
        <v>0</v>
      </c>
      <c r="J74" s="186" t="str">
        <f>IF(I115=0,"",I74/I115*100)</f>
        <v/>
      </c>
    </row>
    <row r="75" spans="1:52" ht="36.75" customHeight="1" x14ac:dyDescent="0.2">
      <c r="A75" s="175"/>
      <c r="B75" s="180" t="s">
        <v>83</v>
      </c>
      <c r="C75" s="181" t="s">
        <v>84</v>
      </c>
      <c r="D75" s="182"/>
      <c r="E75" s="182"/>
      <c r="F75" s="189" t="s">
        <v>24</v>
      </c>
      <c r="G75" s="190"/>
      <c r="H75" s="190"/>
      <c r="I75" s="190">
        <f>'2022-08-18 02 Pol'!G91</f>
        <v>0</v>
      </c>
      <c r="J75" s="186" t="str">
        <f>IF(I115=0,"",I75/I115*100)</f>
        <v/>
      </c>
    </row>
    <row r="76" spans="1:52" ht="36.75" customHeight="1" x14ac:dyDescent="0.2">
      <c r="A76" s="175"/>
      <c r="B76" s="180" t="s">
        <v>85</v>
      </c>
      <c r="C76" s="181" t="s">
        <v>86</v>
      </c>
      <c r="D76" s="182"/>
      <c r="E76" s="182"/>
      <c r="F76" s="189" t="s">
        <v>24</v>
      </c>
      <c r="G76" s="190"/>
      <c r="H76" s="190"/>
      <c r="I76" s="190">
        <f>'2022-08-18 02 Pol'!G104</f>
        <v>0</v>
      </c>
      <c r="J76" s="186" t="str">
        <f>IF(I115=0,"",I76/I115*100)</f>
        <v/>
      </c>
    </row>
    <row r="77" spans="1:52" ht="36.75" customHeight="1" x14ac:dyDescent="0.2">
      <c r="A77" s="175"/>
      <c r="B77" s="180" t="s">
        <v>87</v>
      </c>
      <c r="C77" s="181" t="s">
        <v>88</v>
      </c>
      <c r="D77" s="182"/>
      <c r="E77" s="182"/>
      <c r="F77" s="189" t="s">
        <v>24</v>
      </c>
      <c r="G77" s="190"/>
      <c r="H77" s="190"/>
      <c r="I77" s="190">
        <f>'2022-08-18 02 Pol'!G109+'2022-08-18 05 Pol'!G8</f>
        <v>0</v>
      </c>
      <c r="J77" s="186" t="str">
        <f>IF(I115=0,"",I77/I115*100)</f>
        <v/>
      </c>
    </row>
    <row r="78" spans="1:52" ht="36.75" customHeight="1" x14ac:dyDescent="0.2">
      <c r="A78" s="175"/>
      <c r="B78" s="180" t="s">
        <v>89</v>
      </c>
      <c r="C78" s="181" t="s">
        <v>90</v>
      </c>
      <c r="D78" s="182"/>
      <c r="E78" s="182"/>
      <c r="F78" s="189" t="s">
        <v>24</v>
      </c>
      <c r="G78" s="190"/>
      <c r="H78" s="190"/>
      <c r="I78" s="190">
        <f>'2022-08-18 02 Pol'!G153</f>
        <v>0</v>
      </c>
      <c r="J78" s="186" t="str">
        <f>IF(I115=0,"",I78/I115*100)</f>
        <v/>
      </c>
    </row>
    <row r="79" spans="1:52" ht="36.75" customHeight="1" x14ac:dyDescent="0.2">
      <c r="A79" s="175"/>
      <c r="B79" s="180" t="s">
        <v>91</v>
      </c>
      <c r="C79" s="181" t="s">
        <v>92</v>
      </c>
      <c r="D79" s="182"/>
      <c r="E79" s="182"/>
      <c r="F79" s="189" t="s">
        <v>24</v>
      </c>
      <c r="G79" s="190"/>
      <c r="H79" s="190"/>
      <c r="I79" s="190">
        <f>'2022-08-18 02 Pol'!G167</f>
        <v>0</v>
      </c>
      <c r="J79" s="186" t="str">
        <f>IF(I115=0,"",I79/I115*100)</f>
        <v/>
      </c>
    </row>
    <row r="80" spans="1:52" ht="36.75" customHeight="1" x14ac:dyDescent="0.2">
      <c r="A80" s="175"/>
      <c r="B80" s="180" t="s">
        <v>93</v>
      </c>
      <c r="C80" s="181" t="s">
        <v>94</v>
      </c>
      <c r="D80" s="182"/>
      <c r="E80" s="182"/>
      <c r="F80" s="189" t="s">
        <v>24</v>
      </c>
      <c r="G80" s="190"/>
      <c r="H80" s="190"/>
      <c r="I80" s="190">
        <f>'2022-08-18 02 Pol'!G191</f>
        <v>0</v>
      </c>
      <c r="J80" s="186" t="str">
        <f>IF(I115=0,"",I80/I115*100)</f>
        <v/>
      </c>
    </row>
    <row r="81" spans="1:10" ht="36.75" customHeight="1" x14ac:dyDescent="0.2">
      <c r="A81" s="175"/>
      <c r="B81" s="180" t="s">
        <v>95</v>
      </c>
      <c r="C81" s="181" t="s">
        <v>96</v>
      </c>
      <c r="D81" s="182"/>
      <c r="E81" s="182"/>
      <c r="F81" s="189" t="s">
        <v>24</v>
      </c>
      <c r="G81" s="190"/>
      <c r="H81" s="190"/>
      <c r="I81" s="190">
        <f>'2022-08-18 02 Pol'!G200</f>
        <v>0</v>
      </c>
      <c r="J81" s="186" t="str">
        <f>IF(I115=0,"",I81/I115*100)</f>
        <v/>
      </c>
    </row>
    <row r="82" spans="1:10" ht="36.75" customHeight="1" x14ac:dyDescent="0.2">
      <c r="A82" s="175"/>
      <c r="B82" s="180" t="s">
        <v>97</v>
      </c>
      <c r="C82" s="181" t="s">
        <v>98</v>
      </c>
      <c r="D82" s="182"/>
      <c r="E82" s="182"/>
      <c r="F82" s="189" t="s">
        <v>24</v>
      </c>
      <c r="G82" s="190"/>
      <c r="H82" s="190"/>
      <c r="I82" s="190">
        <f>'2022-08-18 01 Pol'!G16</f>
        <v>0</v>
      </c>
      <c r="J82" s="186" t="str">
        <f>IF(I115=0,"",I82/I115*100)</f>
        <v/>
      </c>
    </row>
    <row r="83" spans="1:10" ht="36.75" customHeight="1" x14ac:dyDescent="0.2">
      <c r="A83" s="175"/>
      <c r="B83" s="180" t="s">
        <v>99</v>
      </c>
      <c r="C83" s="181" t="s">
        <v>100</v>
      </c>
      <c r="D83" s="182"/>
      <c r="E83" s="182"/>
      <c r="F83" s="189" t="s">
        <v>24</v>
      </c>
      <c r="G83" s="190"/>
      <c r="H83" s="190"/>
      <c r="I83" s="190">
        <f>'2022-08-18 02 Pol'!G205</f>
        <v>0</v>
      </c>
      <c r="J83" s="186" t="str">
        <f>IF(I115=0,"",I83/I115*100)</f>
        <v/>
      </c>
    </row>
    <row r="84" spans="1:10" ht="36.75" customHeight="1" x14ac:dyDescent="0.2">
      <c r="A84" s="175"/>
      <c r="B84" s="180" t="s">
        <v>101</v>
      </c>
      <c r="C84" s="181" t="s">
        <v>102</v>
      </c>
      <c r="D84" s="182"/>
      <c r="E84" s="182"/>
      <c r="F84" s="189" t="s">
        <v>24</v>
      </c>
      <c r="G84" s="190"/>
      <c r="H84" s="190"/>
      <c r="I84" s="190">
        <f>'2022-08-18 02 Pol'!G210</f>
        <v>0</v>
      </c>
      <c r="J84" s="186" t="str">
        <f>IF(I115=0,"",I84/I115*100)</f>
        <v/>
      </c>
    </row>
    <row r="85" spans="1:10" ht="36.75" customHeight="1" x14ac:dyDescent="0.2">
      <c r="A85" s="175"/>
      <c r="B85" s="180" t="s">
        <v>103</v>
      </c>
      <c r="C85" s="181" t="s">
        <v>104</v>
      </c>
      <c r="D85" s="182"/>
      <c r="E85" s="182"/>
      <c r="F85" s="189" t="s">
        <v>24</v>
      </c>
      <c r="G85" s="190"/>
      <c r="H85" s="190"/>
      <c r="I85" s="190">
        <f>'2022-08-18 01 Pol'!G19+'2022-08-18 05 Pol'!G11</f>
        <v>0</v>
      </c>
      <c r="J85" s="186" t="str">
        <f>IF(I115=0,"",I85/I115*100)</f>
        <v/>
      </c>
    </row>
    <row r="86" spans="1:10" ht="36.75" customHeight="1" x14ac:dyDescent="0.2">
      <c r="A86" s="175"/>
      <c r="B86" s="180" t="s">
        <v>105</v>
      </c>
      <c r="C86" s="181" t="s">
        <v>106</v>
      </c>
      <c r="D86" s="182"/>
      <c r="E86" s="182"/>
      <c r="F86" s="189" t="s">
        <v>24</v>
      </c>
      <c r="G86" s="190"/>
      <c r="H86" s="190"/>
      <c r="I86" s="190">
        <f>'2022-08-18 02 Pol'!G215+'2022-08-18 05 Pol'!G18</f>
        <v>0</v>
      </c>
      <c r="J86" s="186" t="str">
        <f>IF(I115=0,"",I86/I115*100)</f>
        <v/>
      </c>
    </row>
    <row r="87" spans="1:10" ht="36.75" customHeight="1" x14ac:dyDescent="0.2">
      <c r="A87" s="175"/>
      <c r="B87" s="180" t="s">
        <v>107</v>
      </c>
      <c r="C87" s="181" t="s">
        <v>108</v>
      </c>
      <c r="D87" s="182"/>
      <c r="E87" s="182"/>
      <c r="F87" s="189" t="s">
        <v>25</v>
      </c>
      <c r="G87" s="190"/>
      <c r="H87" s="190"/>
      <c r="I87" s="190">
        <f>'2022-08-18 02 Pol'!G217</f>
        <v>0</v>
      </c>
      <c r="J87" s="186" t="str">
        <f>IF(I115=0,"",I87/I115*100)</f>
        <v/>
      </c>
    </row>
    <row r="88" spans="1:10" ht="36.75" customHeight="1" x14ac:dyDescent="0.2">
      <c r="A88" s="175"/>
      <c r="B88" s="180" t="s">
        <v>109</v>
      </c>
      <c r="C88" s="181" t="s">
        <v>110</v>
      </c>
      <c r="D88" s="182"/>
      <c r="E88" s="182"/>
      <c r="F88" s="189" t="s">
        <v>25</v>
      </c>
      <c r="G88" s="190"/>
      <c r="H88" s="190"/>
      <c r="I88" s="190">
        <f>'2022-08-18 02 Pol'!G222+'2022-08-18 04 Pol'!G8</f>
        <v>0</v>
      </c>
      <c r="J88" s="186" t="str">
        <f>IF(I115=0,"",I88/I115*100)</f>
        <v/>
      </c>
    </row>
    <row r="89" spans="1:10" ht="36.75" customHeight="1" x14ac:dyDescent="0.2">
      <c r="A89" s="175"/>
      <c r="B89" s="180" t="s">
        <v>111</v>
      </c>
      <c r="C89" s="181" t="s">
        <v>112</v>
      </c>
      <c r="D89" s="182"/>
      <c r="E89" s="182"/>
      <c r="F89" s="189" t="s">
        <v>25</v>
      </c>
      <c r="G89" s="190"/>
      <c r="H89" s="190"/>
      <c r="I89" s="190">
        <f>'2022-08-18 03 Pol'!G8</f>
        <v>0</v>
      </c>
      <c r="J89" s="186" t="str">
        <f>IF(I115=0,"",I89/I115*100)</f>
        <v/>
      </c>
    </row>
    <row r="90" spans="1:10" ht="36.75" customHeight="1" x14ac:dyDescent="0.2">
      <c r="A90" s="175"/>
      <c r="B90" s="180" t="s">
        <v>113</v>
      </c>
      <c r="C90" s="181" t="s">
        <v>114</v>
      </c>
      <c r="D90" s="182"/>
      <c r="E90" s="182"/>
      <c r="F90" s="189" t="s">
        <v>25</v>
      </c>
      <c r="G90" s="190"/>
      <c r="H90" s="190"/>
      <c r="I90" s="190">
        <f>'2022-08-18 03 Pol'!G17</f>
        <v>0</v>
      </c>
      <c r="J90" s="186" t="str">
        <f>IF(I115=0,"",I90/I115*100)</f>
        <v/>
      </c>
    </row>
    <row r="91" spans="1:10" ht="36.75" customHeight="1" x14ac:dyDescent="0.2">
      <c r="A91" s="175"/>
      <c r="B91" s="180" t="s">
        <v>115</v>
      </c>
      <c r="C91" s="181" t="s">
        <v>116</v>
      </c>
      <c r="D91" s="182"/>
      <c r="E91" s="182"/>
      <c r="F91" s="189" t="s">
        <v>25</v>
      </c>
      <c r="G91" s="190"/>
      <c r="H91" s="190"/>
      <c r="I91" s="190">
        <f>'2022-08-18 03 Pol'!G62</f>
        <v>0</v>
      </c>
      <c r="J91" s="186" t="str">
        <f>IF(I115=0,"",I91/I115*100)</f>
        <v/>
      </c>
    </row>
    <row r="92" spans="1:10" ht="36.75" customHeight="1" x14ac:dyDescent="0.2">
      <c r="A92" s="175"/>
      <c r="B92" s="180" t="s">
        <v>117</v>
      </c>
      <c r="C92" s="181" t="s">
        <v>118</v>
      </c>
      <c r="D92" s="182"/>
      <c r="E92" s="182"/>
      <c r="F92" s="189" t="s">
        <v>25</v>
      </c>
      <c r="G92" s="190"/>
      <c r="H92" s="190"/>
      <c r="I92" s="190">
        <f>'2022-08-18 01 Pol'!G168+'2022-08-18 03 Pol'!G71</f>
        <v>0</v>
      </c>
      <c r="J92" s="186" t="str">
        <f>IF(I115=0,"",I92/I115*100)</f>
        <v/>
      </c>
    </row>
    <row r="93" spans="1:10" ht="36.75" customHeight="1" x14ac:dyDescent="0.2">
      <c r="A93" s="175"/>
      <c r="B93" s="180" t="s">
        <v>119</v>
      </c>
      <c r="C93" s="181" t="s">
        <v>120</v>
      </c>
      <c r="D93" s="182"/>
      <c r="E93" s="182"/>
      <c r="F93" s="189" t="s">
        <v>25</v>
      </c>
      <c r="G93" s="190"/>
      <c r="H93" s="190"/>
      <c r="I93" s="190">
        <f>'2022-08-18 03 Pol'!G101</f>
        <v>0</v>
      </c>
      <c r="J93" s="186" t="str">
        <f>IF(I115=0,"",I93/I115*100)</f>
        <v/>
      </c>
    </row>
    <row r="94" spans="1:10" ht="36.75" customHeight="1" x14ac:dyDescent="0.2">
      <c r="A94" s="175"/>
      <c r="B94" s="180" t="s">
        <v>121</v>
      </c>
      <c r="C94" s="181" t="s">
        <v>122</v>
      </c>
      <c r="D94" s="182"/>
      <c r="E94" s="182"/>
      <c r="F94" s="189" t="s">
        <v>25</v>
      </c>
      <c r="G94" s="190"/>
      <c r="H94" s="190"/>
      <c r="I94" s="190">
        <f>'2022-08-18 04 Pol'!G29</f>
        <v>0</v>
      </c>
      <c r="J94" s="186" t="str">
        <f>IF(I115=0,"",I94/I115*100)</f>
        <v/>
      </c>
    </row>
    <row r="95" spans="1:10" ht="36.75" customHeight="1" x14ac:dyDescent="0.2">
      <c r="A95" s="175"/>
      <c r="B95" s="180" t="s">
        <v>123</v>
      </c>
      <c r="C95" s="181" t="s">
        <v>124</v>
      </c>
      <c r="D95" s="182"/>
      <c r="E95" s="182"/>
      <c r="F95" s="189" t="s">
        <v>25</v>
      </c>
      <c r="G95" s="190"/>
      <c r="H95" s="190"/>
      <c r="I95" s="190">
        <f>'2022-08-18 01 Pol'!G188+'2022-08-18 04 Pol'!G36</f>
        <v>0</v>
      </c>
      <c r="J95" s="186" t="str">
        <f>IF(I115=0,"",I95/I115*100)</f>
        <v/>
      </c>
    </row>
    <row r="96" spans="1:10" ht="36.75" customHeight="1" x14ac:dyDescent="0.2">
      <c r="A96" s="175"/>
      <c r="B96" s="180" t="s">
        <v>125</v>
      </c>
      <c r="C96" s="181" t="s">
        <v>126</v>
      </c>
      <c r="D96" s="182"/>
      <c r="E96" s="182"/>
      <c r="F96" s="189" t="s">
        <v>25</v>
      </c>
      <c r="G96" s="190"/>
      <c r="H96" s="190"/>
      <c r="I96" s="190">
        <f>'2022-08-18 01 Pol'!G193+'2022-08-18 04 Pol'!G47</f>
        <v>0</v>
      </c>
      <c r="J96" s="186" t="str">
        <f>IF(I115=0,"",I96/I115*100)</f>
        <v/>
      </c>
    </row>
    <row r="97" spans="1:10" ht="36.75" customHeight="1" x14ac:dyDescent="0.2">
      <c r="A97" s="175"/>
      <c r="B97" s="180" t="s">
        <v>127</v>
      </c>
      <c r="C97" s="181" t="s">
        <v>128</v>
      </c>
      <c r="D97" s="182"/>
      <c r="E97" s="182"/>
      <c r="F97" s="189" t="s">
        <v>25</v>
      </c>
      <c r="G97" s="190"/>
      <c r="H97" s="190"/>
      <c r="I97" s="190">
        <f>'2022-08-18 01 Pol'!G199+'2022-08-18 04 Pol'!G65</f>
        <v>0</v>
      </c>
      <c r="J97" s="186" t="str">
        <f>IF(I115=0,"",I97/I115*100)</f>
        <v/>
      </c>
    </row>
    <row r="98" spans="1:10" ht="36.75" customHeight="1" x14ac:dyDescent="0.2">
      <c r="A98" s="175"/>
      <c r="B98" s="180" t="s">
        <v>129</v>
      </c>
      <c r="C98" s="181" t="s">
        <v>130</v>
      </c>
      <c r="D98" s="182"/>
      <c r="E98" s="182"/>
      <c r="F98" s="189" t="s">
        <v>25</v>
      </c>
      <c r="G98" s="190"/>
      <c r="H98" s="190"/>
      <c r="I98" s="190">
        <f>'2022-08-18 04 Pol'!G83</f>
        <v>0</v>
      </c>
      <c r="J98" s="186" t="str">
        <f>IF(I115=0,"",I98/I115*100)</f>
        <v/>
      </c>
    </row>
    <row r="99" spans="1:10" ht="36.75" customHeight="1" x14ac:dyDescent="0.2">
      <c r="A99" s="175"/>
      <c r="B99" s="180" t="s">
        <v>131</v>
      </c>
      <c r="C99" s="181" t="s">
        <v>132</v>
      </c>
      <c r="D99" s="182"/>
      <c r="E99" s="182"/>
      <c r="F99" s="189" t="s">
        <v>25</v>
      </c>
      <c r="G99" s="190"/>
      <c r="H99" s="190"/>
      <c r="I99" s="190">
        <f>'2022-08-18 02 Pol'!G248</f>
        <v>0</v>
      </c>
      <c r="J99" s="186" t="str">
        <f>IF(I115=0,"",I99/I115*100)</f>
        <v/>
      </c>
    </row>
    <row r="100" spans="1:10" ht="36.75" customHeight="1" x14ac:dyDescent="0.2">
      <c r="A100" s="175"/>
      <c r="B100" s="180" t="s">
        <v>133</v>
      </c>
      <c r="C100" s="181" t="s">
        <v>134</v>
      </c>
      <c r="D100" s="182"/>
      <c r="E100" s="182"/>
      <c r="F100" s="189" t="s">
        <v>25</v>
      </c>
      <c r="G100" s="190"/>
      <c r="H100" s="190"/>
      <c r="I100" s="190">
        <f>'2022-08-18 01 Pol'!G205+'2022-08-18 02 Pol'!G252</f>
        <v>0</v>
      </c>
      <c r="J100" s="186" t="str">
        <f>IF(I115=0,"",I100/I115*100)</f>
        <v/>
      </c>
    </row>
    <row r="101" spans="1:10" ht="36.75" customHeight="1" x14ac:dyDescent="0.2">
      <c r="A101" s="175"/>
      <c r="B101" s="180" t="s">
        <v>135</v>
      </c>
      <c r="C101" s="181" t="s">
        <v>136</v>
      </c>
      <c r="D101" s="182"/>
      <c r="E101" s="182"/>
      <c r="F101" s="189" t="s">
        <v>25</v>
      </c>
      <c r="G101" s="190"/>
      <c r="H101" s="190"/>
      <c r="I101" s="190">
        <f>'2022-08-18 02 Pol'!G259</f>
        <v>0</v>
      </c>
      <c r="J101" s="186" t="str">
        <f>IF(I115=0,"",I101/I115*100)</f>
        <v/>
      </c>
    </row>
    <row r="102" spans="1:10" ht="36.75" customHeight="1" x14ac:dyDescent="0.2">
      <c r="A102" s="175"/>
      <c r="B102" s="180" t="s">
        <v>137</v>
      </c>
      <c r="C102" s="181" t="s">
        <v>138</v>
      </c>
      <c r="D102" s="182"/>
      <c r="E102" s="182"/>
      <c r="F102" s="189" t="s">
        <v>25</v>
      </c>
      <c r="G102" s="190"/>
      <c r="H102" s="190"/>
      <c r="I102" s="190">
        <f>'2022-08-18 01 Pol'!G211+'2022-08-18 02 Pol'!G324</f>
        <v>0</v>
      </c>
      <c r="J102" s="186" t="str">
        <f>IF(I115=0,"",I102/I115*100)</f>
        <v/>
      </c>
    </row>
    <row r="103" spans="1:10" ht="36.75" customHeight="1" x14ac:dyDescent="0.2">
      <c r="A103" s="175"/>
      <c r="B103" s="180" t="s">
        <v>139</v>
      </c>
      <c r="C103" s="181" t="s">
        <v>140</v>
      </c>
      <c r="D103" s="182"/>
      <c r="E103" s="182"/>
      <c r="F103" s="189" t="s">
        <v>25</v>
      </c>
      <c r="G103" s="190"/>
      <c r="H103" s="190"/>
      <c r="I103" s="190">
        <f>'2022-08-18 02 Pol'!G326</f>
        <v>0</v>
      </c>
      <c r="J103" s="186" t="str">
        <f>IF(I115=0,"",I103/I115*100)</f>
        <v/>
      </c>
    </row>
    <row r="104" spans="1:10" ht="36.75" customHeight="1" x14ac:dyDescent="0.2">
      <c r="A104" s="175"/>
      <c r="B104" s="180" t="s">
        <v>141</v>
      </c>
      <c r="C104" s="181" t="s">
        <v>142</v>
      </c>
      <c r="D104" s="182"/>
      <c r="E104" s="182"/>
      <c r="F104" s="189" t="s">
        <v>25</v>
      </c>
      <c r="G104" s="190"/>
      <c r="H104" s="190"/>
      <c r="I104" s="190">
        <f>'2022-08-18 02 Pol'!G337</f>
        <v>0</v>
      </c>
      <c r="J104" s="186" t="str">
        <f>IF(I115=0,"",I104/I115*100)</f>
        <v/>
      </c>
    </row>
    <row r="105" spans="1:10" ht="36.75" customHeight="1" x14ac:dyDescent="0.2">
      <c r="A105" s="175"/>
      <c r="B105" s="180" t="s">
        <v>143</v>
      </c>
      <c r="C105" s="181" t="s">
        <v>144</v>
      </c>
      <c r="D105" s="182"/>
      <c r="E105" s="182"/>
      <c r="F105" s="189" t="s">
        <v>25</v>
      </c>
      <c r="G105" s="190"/>
      <c r="H105" s="190"/>
      <c r="I105" s="190">
        <f>'2022-08-18 02 Pol'!G349</f>
        <v>0</v>
      </c>
      <c r="J105" s="186" t="str">
        <f>IF(I115=0,"",I105/I115*100)</f>
        <v/>
      </c>
    </row>
    <row r="106" spans="1:10" ht="36.75" customHeight="1" x14ac:dyDescent="0.2">
      <c r="A106" s="175"/>
      <c r="B106" s="180" t="s">
        <v>145</v>
      </c>
      <c r="C106" s="181" t="s">
        <v>146</v>
      </c>
      <c r="D106" s="182"/>
      <c r="E106" s="182"/>
      <c r="F106" s="189" t="s">
        <v>25</v>
      </c>
      <c r="G106" s="190"/>
      <c r="H106" s="190"/>
      <c r="I106" s="190">
        <f>'2022-08-18 02 Pol'!G355</f>
        <v>0</v>
      </c>
      <c r="J106" s="186" t="str">
        <f>IF(I115=0,"",I106/I115*100)</f>
        <v/>
      </c>
    </row>
    <row r="107" spans="1:10" ht="36.75" customHeight="1" x14ac:dyDescent="0.2">
      <c r="A107" s="175"/>
      <c r="B107" s="180" t="s">
        <v>147</v>
      </c>
      <c r="C107" s="181" t="s">
        <v>148</v>
      </c>
      <c r="D107" s="182"/>
      <c r="E107" s="182"/>
      <c r="F107" s="189" t="s">
        <v>25</v>
      </c>
      <c r="G107" s="190"/>
      <c r="H107" s="190"/>
      <c r="I107" s="190">
        <f>'2022-08-18 02 Pol'!G383</f>
        <v>0</v>
      </c>
      <c r="J107" s="186" t="str">
        <f>IF(I115=0,"",I107/I115*100)</f>
        <v/>
      </c>
    </row>
    <row r="108" spans="1:10" ht="36.75" customHeight="1" x14ac:dyDescent="0.2">
      <c r="A108" s="175"/>
      <c r="B108" s="180" t="s">
        <v>149</v>
      </c>
      <c r="C108" s="181" t="s">
        <v>150</v>
      </c>
      <c r="D108" s="182"/>
      <c r="E108" s="182"/>
      <c r="F108" s="189" t="s">
        <v>25</v>
      </c>
      <c r="G108" s="190"/>
      <c r="H108" s="190"/>
      <c r="I108" s="190">
        <f>'2022-08-18 02 Pol'!G386</f>
        <v>0</v>
      </c>
      <c r="J108" s="186" t="str">
        <f>IF(I115=0,"",I108/I115*100)</f>
        <v/>
      </c>
    </row>
    <row r="109" spans="1:10" ht="36.75" customHeight="1" x14ac:dyDescent="0.2">
      <c r="A109" s="175"/>
      <c r="B109" s="180" t="s">
        <v>151</v>
      </c>
      <c r="C109" s="181" t="s">
        <v>152</v>
      </c>
      <c r="D109" s="182"/>
      <c r="E109" s="182"/>
      <c r="F109" s="189" t="s">
        <v>26</v>
      </c>
      <c r="G109" s="190"/>
      <c r="H109" s="190"/>
      <c r="I109" s="190">
        <f>'2022-08-18 01 Pol'!G224+'2022-08-18 05 Pol'!G20</f>
        <v>0</v>
      </c>
      <c r="J109" s="186" t="str">
        <f>IF(I115=0,"",I109/I115*100)</f>
        <v/>
      </c>
    </row>
    <row r="110" spans="1:10" ht="36.75" customHeight="1" x14ac:dyDescent="0.2">
      <c r="A110" s="175"/>
      <c r="B110" s="180" t="s">
        <v>153</v>
      </c>
      <c r="C110" s="181" t="s">
        <v>154</v>
      </c>
      <c r="D110" s="182"/>
      <c r="E110" s="182"/>
      <c r="F110" s="189" t="s">
        <v>26</v>
      </c>
      <c r="G110" s="190"/>
      <c r="H110" s="190"/>
      <c r="I110" s="190">
        <f>'2022-08-18 01 Pol'!G226+'2022-08-18 02 Pol'!G443</f>
        <v>0</v>
      </c>
      <c r="J110" s="186" t="str">
        <f>IF(I115=0,"",I110/I115*100)</f>
        <v/>
      </c>
    </row>
    <row r="111" spans="1:10" ht="36.75" customHeight="1" x14ac:dyDescent="0.2">
      <c r="A111" s="175"/>
      <c r="B111" s="180" t="s">
        <v>155</v>
      </c>
      <c r="C111" s="181" t="s">
        <v>156</v>
      </c>
      <c r="D111" s="182"/>
      <c r="E111" s="182"/>
      <c r="F111" s="189" t="s">
        <v>26</v>
      </c>
      <c r="G111" s="190"/>
      <c r="H111" s="190"/>
      <c r="I111" s="190">
        <f>'2022-08-18 01 Pol'!G228+'2022-08-18 02 Pol'!G446</f>
        <v>0</v>
      </c>
      <c r="J111" s="186" t="str">
        <f>IF(I115=0,"",I111/I115*100)</f>
        <v/>
      </c>
    </row>
    <row r="112" spans="1:10" ht="36.75" customHeight="1" x14ac:dyDescent="0.2">
      <c r="A112" s="175"/>
      <c r="B112" s="180" t="s">
        <v>157</v>
      </c>
      <c r="C112" s="181" t="s">
        <v>158</v>
      </c>
      <c r="D112" s="182"/>
      <c r="E112" s="182"/>
      <c r="F112" s="189" t="s">
        <v>159</v>
      </c>
      <c r="G112" s="190"/>
      <c r="H112" s="190"/>
      <c r="I112" s="190">
        <f>'2022-08-18 01 Pol'!G231+'2022-08-18 05 Pol'!G53</f>
        <v>0</v>
      </c>
      <c r="J112" s="186" t="str">
        <f>IF(I115=0,"",I112/I115*100)</f>
        <v/>
      </c>
    </row>
    <row r="113" spans="1:10" ht="36.75" customHeight="1" x14ac:dyDescent="0.2">
      <c r="A113" s="175"/>
      <c r="B113" s="180" t="s">
        <v>160</v>
      </c>
      <c r="C113" s="181" t="s">
        <v>27</v>
      </c>
      <c r="D113" s="182"/>
      <c r="E113" s="182"/>
      <c r="F113" s="189" t="s">
        <v>160</v>
      </c>
      <c r="G113" s="190"/>
      <c r="H113" s="190"/>
      <c r="I113" s="190">
        <f>'VRN VRN Naklady'!G8</f>
        <v>0</v>
      </c>
      <c r="J113" s="186" t="str">
        <f>IF(I115=0,"",I113/I115*100)</f>
        <v/>
      </c>
    </row>
    <row r="114" spans="1:10" ht="36.75" customHeight="1" x14ac:dyDescent="0.2">
      <c r="A114" s="175"/>
      <c r="B114" s="180" t="s">
        <v>161</v>
      </c>
      <c r="C114" s="181" t="s">
        <v>28</v>
      </c>
      <c r="D114" s="182"/>
      <c r="E114" s="182"/>
      <c r="F114" s="189" t="s">
        <v>161</v>
      </c>
      <c r="G114" s="190"/>
      <c r="H114" s="190"/>
      <c r="I114" s="190">
        <f>'VRN VRN Naklady'!G11+'2022-08-18 03 Pol'!G109+'2022-08-18 04 Pol'!G98+'2022-08-18 05 Pol'!G59</f>
        <v>0</v>
      </c>
      <c r="J114" s="186" t="str">
        <f>IF(I115=0,"",I114/I115*100)</f>
        <v/>
      </c>
    </row>
    <row r="115" spans="1:10" ht="25.5" customHeight="1" x14ac:dyDescent="0.2">
      <c r="A115" s="176"/>
      <c r="B115" s="183" t="s">
        <v>1</v>
      </c>
      <c r="C115" s="184"/>
      <c r="D115" s="185"/>
      <c r="E115" s="185"/>
      <c r="F115" s="191"/>
      <c r="G115" s="192"/>
      <c r="H115" s="192"/>
      <c r="I115" s="192">
        <f>SUM(I72:I114)</f>
        <v>0</v>
      </c>
      <c r="J115" s="187">
        <f>SUM(J72:J114)</f>
        <v>0</v>
      </c>
    </row>
    <row r="116" spans="1:10" x14ac:dyDescent="0.2">
      <c r="F116" s="130"/>
      <c r="G116" s="130"/>
      <c r="H116" s="130"/>
      <c r="I116" s="130"/>
      <c r="J116" s="188"/>
    </row>
    <row r="117" spans="1:10" x14ac:dyDescent="0.2">
      <c r="F117" s="130"/>
      <c r="G117" s="130"/>
      <c r="H117" s="130"/>
      <c r="I117" s="130"/>
      <c r="J117" s="188"/>
    </row>
    <row r="118" spans="1:10" x14ac:dyDescent="0.2">
      <c r="F118" s="130"/>
      <c r="G118" s="130"/>
      <c r="H118" s="130"/>
      <c r="I118" s="130"/>
      <c r="J118" s="188"/>
    </row>
  </sheetData>
  <sheetProtection algorithmName="SHA-512" hashValue="/MQwl0IMun05rLJTLucfaYyBKlBwNdcom5xTPBgGP5PuxhS0frQCI+5JsCJwGaGlaeaJRMWPghJkKPpHUdjrzQ==" saltValue="pSj/6GUFhSWcK5VJJ/jga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2">
    <mergeCell ref="C114:E114"/>
    <mergeCell ref="D5:G5"/>
    <mergeCell ref="D6:G6"/>
    <mergeCell ref="E7:G7"/>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B61:J61"/>
    <mergeCell ref="B63:J63"/>
    <mergeCell ref="B65:J65"/>
    <mergeCell ref="C72:E72"/>
    <mergeCell ref="C73:E73"/>
    <mergeCell ref="B49:E49"/>
    <mergeCell ref="B52:J52"/>
    <mergeCell ref="B54:J54"/>
    <mergeCell ref="B57:J57"/>
    <mergeCell ref="B59:J5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TfQ2xBEUyOpJ7VW5EExMdBlVS74h++LLgVTXsUykeXJjl70zSNn5KupEe6CJlJXOSHXgT/Rycw5H5/yHEewJzg==" saltValue="CshycsO9jOHEKNhKo9XXF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6819-E4A7-4603-B515-7750122267D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4" t="s">
        <v>162</v>
      </c>
      <c r="B1" s="194"/>
      <c r="C1" s="194"/>
      <c r="D1" s="194"/>
      <c r="E1" s="194"/>
      <c r="F1" s="194"/>
      <c r="G1" s="194"/>
      <c r="AG1" t="s">
        <v>163</v>
      </c>
    </row>
    <row r="2" spans="1:60" ht="24.95" customHeight="1" x14ac:dyDescent="0.2">
      <c r="A2" s="195" t="s">
        <v>7</v>
      </c>
      <c r="B2" s="49" t="s">
        <v>43</v>
      </c>
      <c r="C2" s="198" t="s">
        <v>44</v>
      </c>
      <c r="D2" s="196"/>
      <c r="E2" s="196"/>
      <c r="F2" s="196"/>
      <c r="G2" s="197"/>
      <c r="AG2" t="s">
        <v>164</v>
      </c>
    </row>
    <row r="3" spans="1:60" ht="24.95" customHeight="1" x14ac:dyDescent="0.2">
      <c r="A3" s="195" t="s">
        <v>8</v>
      </c>
      <c r="B3" s="49" t="s">
        <v>47</v>
      </c>
      <c r="C3" s="198" t="s">
        <v>48</v>
      </c>
      <c r="D3" s="196"/>
      <c r="E3" s="196"/>
      <c r="F3" s="196"/>
      <c r="G3" s="197"/>
      <c r="AC3" s="173" t="s">
        <v>165</v>
      </c>
      <c r="AG3" t="s">
        <v>166</v>
      </c>
    </row>
    <row r="4" spans="1:60" ht="24.95" customHeight="1" x14ac:dyDescent="0.2">
      <c r="A4" s="199" t="s">
        <v>9</v>
      </c>
      <c r="B4" s="200" t="s">
        <v>47</v>
      </c>
      <c r="C4" s="201" t="s">
        <v>48</v>
      </c>
      <c r="D4" s="202"/>
      <c r="E4" s="202"/>
      <c r="F4" s="202"/>
      <c r="G4" s="203"/>
      <c r="AG4" t="s">
        <v>167</v>
      </c>
    </row>
    <row r="5" spans="1:60" x14ac:dyDescent="0.2">
      <c r="D5" s="10"/>
    </row>
    <row r="6" spans="1:60" ht="38.25" x14ac:dyDescent="0.2">
      <c r="A6" s="205" t="s">
        <v>168</v>
      </c>
      <c r="B6" s="207" t="s">
        <v>169</v>
      </c>
      <c r="C6" s="207" t="s">
        <v>170</v>
      </c>
      <c r="D6" s="206" t="s">
        <v>171</v>
      </c>
      <c r="E6" s="205" t="s">
        <v>172</v>
      </c>
      <c r="F6" s="204" t="s">
        <v>173</v>
      </c>
      <c r="G6" s="205" t="s">
        <v>29</v>
      </c>
      <c r="H6" s="208" t="s">
        <v>30</v>
      </c>
      <c r="I6" s="208" t="s">
        <v>174</v>
      </c>
      <c r="J6" s="208" t="s">
        <v>31</v>
      </c>
      <c r="K6" s="208" t="s">
        <v>175</v>
      </c>
      <c r="L6" s="208" t="s">
        <v>176</v>
      </c>
      <c r="M6" s="208" t="s">
        <v>177</v>
      </c>
      <c r="N6" s="208" t="s">
        <v>178</v>
      </c>
      <c r="O6" s="208" t="s">
        <v>179</v>
      </c>
      <c r="P6" s="208" t="s">
        <v>180</v>
      </c>
      <c r="Q6" s="208" t="s">
        <v>181</v>
      </c>
      <c r="R6" s="208" t="s">
        <v>182</v>
      </c>
      <c r="S6" s="208" t="s">
        <v>183</v>
      </c>
      <c r="T6" s="208" t="s">
        <v>184</v>
      </c>
      <c r="U6" s="208" t="s">
        <v>185</v>
      </c>
      <c r="V6" s="208" t="s">
        <v>186</v>
      </c>
      <c r="W6" s="208" t="s">
        <v>187</v>
      </c>
      <c r="X6" s="208" t="s">
        <v>188</v>
      </c>
      <c r="Y6" s="208" t="s">
        <v>189</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c r="Y7" s="211"/>
    </row>
    <row r="8" spans="1:60" x14ac:dyDescent="0.2">
      <c r="A8" s="223" t="s">
        <v>190</v>
      </c>
      <c r="B8" s="224" t="s">
        <v>160</v>
      </c>
      <c r="C8" s="242" t="s">
        <v>27</v>
      </c>
      <c r="D8" s="225"/>
      <c r="E8" s="226"/>
      <c r="F8" s="227"/>
      <c r="G8" s="227">
        <f>SUMIF(AG9:AG10,"&lt;&gt;NOR",G9:G10)</f>
        <v>0</v>
      </c>
      <c r="H8" s="227"/>
      <c r="I8" s="227">
        <f>SUM(I9:I10)</f>
        <v>0</v>
      </c>
      <c r="J8" s="227"/>
      <c r="K8" s="227">
        <f>SUM(K9:K10)</f>
        <v>0</v>
      </c>
      <c r="L8" s="227"/>
      <c r="M8" s="227">
        <f>SUM(M9:M10)</f>
        <v>0</v>
      </c>
      <c r="N8" s="226"/>
      <c r="O8" s="226">
        <f>SUM(O9:O10)</f>
        <v>0</v>
      </c>
      <c r="P8" s="226"/>
      <c r="Q8" s="226">
        <f>SUM(Q9:Q10)</f>
        <v>0</v>
      </c>
      <c r="R8" s="227"/>
      <c r="S8" s="227"/>
      <c r="T8" s="228"/>
      <c r="U8" s="222"/>
      <c r="V8" s="222">
        <f>SUM(V9:V10)</f>
        <v>0</v>
      </c>
      <c r="W8" s="222"/>
      <c r="X8" s="222"/>
      <c r="Y8" s="222"/>
      <c r="AG8" t="s">
        <v>191</v>
      </c>
    </row>
    <row r="9" spans="1:60" outlineLevel="1" x14ac:dyDescent="0.2">
      <c r="A9" s="233">
        <v>1</v>
      </c>
      <c r="B9" s="234" t="s">
        <v>192</v>
      </c>
      <c r="C9" s="243" t="s">
        <v>193</v>
      </c>
      <c r="D9" s="235" t="s">
        <v>194</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195</v>
      </c>
      <c r="T9" s="239" t="s">
        <v>196</v>
      </c>
      <c r="U9" s="220">
        <v>0</v>
      </c>
      <c r="V9" s="220">
        <f>ROUND(E9*U9,2)</f>
        <v>0</v>
      </c>
      <c r="W9" s="220"/>
      <c r="X9" s="220" t="s">
        <v>47</v>
      </c>
      <c r="Y9" s="220" t="s">
        <v>197</v>
      </c>
      <c r="Z9" s="209"/>
      <c r="AA9" s="209"/>
      <c r="AB9" s="209"/>
      <c r="AC9" s="209"/>
      <c r="AD9" s="209"/>
      <c r="AE9" s="209"/>
      <c r="AF9" s="209"/>
      <c r="AG9" s="209" t="s">
        <v>198</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2" x14ac:dyDescent="0.2">
      <c r="A10" s="216"/>
      <c r="B10" s="217"/>
      <c r="C10" s="244" t="s">
        <v>199</v>
      </c>
      <c r="D10" s="240"/>
      <c r="E10" s="240"/>
      <c r="F10" s="240"/>
      <c r="G10" s="240"/>
      <c r="H10" s="220"/>
      <c r="I10" s="220"/>
      <c r="J10" s="220"/>
      <c r="K10" s="220"/>
      <c r="L10" s="220"/>
      <c r="M10" s="220"/>
      <c r="N10" s="219"/>
      <c r="O10" s="219"/>
      <c r="P10" s="219"/>
      <c r="Q10" s="219"/>
      <c r="R10" s="220"/>
      <c r="S10" s="220"/>
      <c r="T10" s="220"/>
      <c r="U10" s="220"/>
      <c r="V10" s="220"/>
      <c r="W10" s="220"/>
      <c r="X10" s="220"/>
      <c r="Y10" s="220"/>
      <c r="Z10" s="209"/>
      <c r="AA10" s="209"/>
      <c r="AB10" s="209"/>
      <c r="AC10" s="209"/>
      <c r="AD10" s="209"/>
      <c r="AE10" s="209"/>
      <c r="AF10" s="209"/>
      <c r="AG10" s="209" t="s">
        <v>200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x14ac:dyDescent="0.2">
      <c r="A11" s="223" t="s">
        <v>190</v>
      </c>
      <c r="B11" s="224" t="s">
        <v>161</v>
      </c>
      <c r="C11" s="242" t="s">
        <v>28</v>
      </c>
      <c r="D11" s="225"/>
      <c r="E11" s="226"/>
      <c r="F11" s="227"/>
      <c r="G11" s="227">
        <f>SUMIF(AG12:AG27,"&lt;&gt;NOR",G12:G27)</f>
        <v>0</v>
      </c>
      <c r="H11" s="227"/>
      <c r="I11" s="227">
        <f>SUM(I12:I27)</f>
        <v>0</v>
      </c>
      <c r="J11" s="227"/>
      <c r="K11" s="227">
        <f>SUM(K12:K27)</f>
        <v>0</v>
      </c>
      <c r="L11" s="227"/>
      <c r="M11" s="227">
        <f>SUM(M12:M27)</f>
        <v>0</v>
      </c>
      <c r="N11" s="226"/>
      <c r="O11" s="226">
        <f>SUM(O12:O27)</f>
        <v>0</v>
      </c>
      <c r="P11" s="226"/>
      <c r="Q11" s="226">
        <f>SUM(Q12:Q27)</f>
        <v>0</v>
      </c>
      <c r="R11" s="227"/>
      <c r="S11" s="227"/>
      <c r="T11" s="228"/>
      <c r="U11" s="222"/>
      <c r="V11" s="222">
        <f>SUM(V12:V27)</f>
        <v>0</v>
      </c>
      <c r="W11" s="222"/>
      <c r="X11" s="222"/>
      <c r="Y11" s="222"/>
      <c r="AG11" t="s">
        <v>191</v>
      </c>
    </row>
    <row r="12" spans="1:60" outlineLevel="1" x14ac:dyDescent="0.2">
      <c r="A12" s="233">
        <v>2</v>
      </c>
      <c r="B12" s="234" t="s">
        <v>201</v>
      </c>
      <c r="C12" s="243" t="s">
        <v>202</v>
      </c>
      <c r="D12" s="235" t="s">
        <v>194</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195</v>
      </c>
      <c r="T12" s="239" t="s">
        <v>196</v>
      </c>
      <c r="U12" s="220">
        <v>0</v>
      </c>
      <c r="V12" s="220">
        <f>ROUND(E12*U12,2)</f>
        <v>0</v>
      </c>
      <c r="W12" s="220"/>
      <c r="X12" s="220" t="s">
        <v>47</v>
      </c>
      <c r="Y12" s="220" t="s">
        <v>197</v>
      </c>
      <c r="Z12" s="209"/>
      <c r="AA12" s="209"/>
      <c r="AB12" s="209"/>
      <c r="AC12" s="209"/>
      <c r="AD12" s="209"/>
      <c r="AE12" s="209"/>
      <c r="AF12" s="209"/>
      <c r="AG12" s="209" t="s">
        <v>198</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2" x14ac:dyDescent="0.2">
      <c r="A13" s="216"/>
      <c r="B13" s="217"/>
      <c r="C13" s="244" t="s">
        <v>203</v>
      </c>
      <c r="D13" s="240"/>
      <c r="E13" s="240"/>
      <c r="F13" s="240"/>
      <c r="G13" s="240"/>
      <c r="H13" s="220"/>
      <c r="I13" s="220"/>
      <c r="J13" s="220"/>
      <c r="K13" s="220"/>
      <c r="L13" s="220"/>
      <c r="M13" s="220"/>
      <c r="N13" s="219"/>
      <c r="O13" s="219"/>
      <c r="P13" s="219"/>
      <c r="Q13" s="219"/>
      <c r="R13" s="220"/>
      <c r="S13" s="220"/>
      <c r="T13" s="220"/>
      <c r="U13" s="220"/>
      <c r="V13" s="220"/>
      <c r="W13" s="220"/>
      <c r="X13" s="220"/>
      <c r="Y13" s="220"/>
      <c r="Z13" s="209"/>
      <c r="AA13" s="209"/>
      <c r="AB13" s="209"/>
      <c r="AC13" s="209"/>
      <c r="AD13" s="209"/>
      <c r="AE13" s="209"/>
      <c r="AF13" s="209"/>
      <c r="AG13" s="209" t="s">
        <v>200</v>
      </c>
      <c r="AH13" s="209"/>
      <c r="AI13" s="209"/>
      <c r="AJ13" s="209"/>
      <c r="AK13" s="209"/>
      <c r="AL13" s="209"/>
      <c r="AM13" s="209"/>
      <c r="AN13" s="209"/>
      <c r="AO13" s="209"/>
      <c r="AP13" s="209"/>
      <c r="AQ13" s="209"/>
      <c r="AR13" s="209"/>
      <c r="AS13" s="209"/>
      <c r="AT13" s="209"/>
      <c r="AU13" s="209"/>
      <c r="AV13" s="209"/>
      <c r="AW13" s="209"/>
      <c r="AX13" s="209"/>
      <c r="AY13" s="209"/>
      <c r="AZ13" s="209"/>
      <c r="BA13" s="241" t="str">
        <f>C13</f>
        <v>Náklady dodavatele vyplývající z povinností dodavatele stanovených obchodními podmínkami před zahájením stavebních prací. Tato skupina zahrnuje zejména náklady na přípravné činnosti.</v>
      </c>
      <c r="BB13" s="209"/>
      <c r="BC13" s="209"/>
      <c r="BD13" s="209"/>
      <c r="BE13" s="209"/>
      <c r="BF13" s="209"/>
      <c r="BG13" s="209"/>
      <c r="BH13" s="209"/>
    </row>
    <row r="14" spans="1:60" outlineLevel="1" x14ac:dyDescent="0.2">
      <c r="A14" s="233">
        <v>3</v>
      </c>
      <c r="B14" s="234" t="s">
        <v>204</v>
      </c>
      <c r="C14" s="243" t="s">
        <v>205</v>
      </c>
      <c r="D14" s="235" t="s">
        <v>194</v>
      </c>
      <c r="E14" s="236">
        <v>1</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195</v>
      </c>
      <c r="T14" s="239" t="s">
        <v>196</v>
      </c>
      <c r="U14" s="220">
        <v>0</v>
      </c>
      <c r="V14" s="220">
        <f>ROUND(E14*U14,2)</f>
        <v>0</v>
      </c>
      <c r="W14" s="220"/>
      <c r="X14" s="220" t="s">
        <v>47</v>
      </c>
      <c r="Y14" s="220" t="s">
        <v>197</v>
      </c>
      <c r="Z14" s="209"/>
      <c r="AA14" s="209"/>
      <c r="AB14" s="209"/>
      <c r="AC14" s="209"/>
      <c r="AD14" s="209"/>
      <c r="AE14" s="209"/>
      <c r="AF14" s="209"/>
      <c r="AG14" s="209" t="s">
        <v>198</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2" x14ac:dyDescent="0.2">
      <c r="A15" s="216"/>
      <c r="B15" s="217"/>
      <c r="C15" s="244" t="s">
        <v>206</v>
      </c>
      <c r="D15" s="240"/>
      <c r="E15" s="240"/>
      <c r="F15" s="240"/>
      <c r="G15" s="240"/>
      <c r="H15" s="220"/>
      <c r="I15" s="220"/>
      <c r="J15" s="220"/>
      <c r="K15" s="220"/>
      <c r="L15" s="220"/>
      <c r="M15" s="220"/>
      <c r="N15" s="219"/>
      <c r="O15" s="219"/>
      <c r="P15" s="219"/>
      <c r="Q15" s="219"/>
      <c r="R15" s="220"/>
      <c r="S15" s="220"/>
      <c r="T15" s="220"/>
      <c r="U15" s="220"/>
      <c r="V15" s="220"/>
      <c r="W15" s="220"/>
      <c r="X15" s="220"/>
      <c r="Y15" s="220"/>
      <c r="Z15" s="209"/>
      <c r="AA15" s="209"/>
      <c r="AB15" s="209"/>
      <c r="AC15" s="209"/>
      <c r="AD15" s="209"/>
      <c r="AE15" s="209"/>
      <c r="AF15" s="209"/>
      <c r="AG15" s="209" t="s">
        <v>200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33">
        <v>4</v>
      </c>
      <c r="B16" s="234" t="s">
        <v>207</v>
      </c>
      <c r="C16" s="243" t="s">
        <v>208</v>
      </c>
      <c r="D16" s="235" t="s">
        <v>194</v>
      </c>
      <c r="E16" s="236">
        <v>1</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c r="S16" s="238" t="s">
        <v>195</v>
      </c>
      <c r="T16" s="239" t="s">
        <v>196</v>
      </c>
      <c r="U16" s="220">
        <v>0</v>
      </c>
      <c r="V16" s="220">
        <f>ROUND(E16*U16,2)</f>
        <v>0</v>
      </c>
      <c r="W16" s="220"/>
      <c r="X16" s="220" t="s">
        <v>47</v>
      </c>
      <c r="Y16" s="220" t="s">
        <v>197</v>
      </c>
      <c r="Z16" s="209"/>
      <c r="AA16" s="209"/>
      <c r="AB16" s="209"/>
      <c r="AC16" s="209"/>
      <c r="AD16" s="209"/>
      <c r="AE16" s="209"/>
      <c r="AF16" s="209"/>
      <c r="AG16" s="209" t="s">
        <v>198</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2" x14ac:dyDescent="0.2">
      <c r="A17" s="216"/>
      <c r="B17" s="217"/>
      <c r="C17" s="244" t="s">
        <v>209</v>
      </c>
      <c r="D17" s="240"/>
      <c r="E17" s="240"/>
      <c r="F17" s="240"/>
      <c r="G17" s="240"/>
      <c r="H17" s="220"/>
      <c r="I17" s="220"/>
      <c r="J17" s="220"/>
      <c r="K17" s="220"/>
      <c r="L17" s="220"/>
      <c r="M17" s="220"/>
      <c r="N17" s="219"/>
      <c r="O17" s="219"/>
      <c r="P17" s="219"/>
      <c r="Q17" s="219"/>
      <c r="R17" s="220"/>
      <c r="S17" s="220"/>
      <c r="T17" s="220"/>
      <c r="U17" s="220"/>
      <c r="V17" s="220"/>
      <c r="W17" s="220"/>
      <c r="X17" s="220"/>
      <c r="Y17" s="220"/>
      <c r="Z17" s="209"/>
      <c r="AA17" s="209"/>
      <c r="AB17" s="209"/>
      <c r="AC17" s="209"/>
      <c r="AD17" s="209"/>
      <c r="AE17" s="209"/>
      <c r="AF17" s="209"/>
      <c r="AG17" s="209" t="s">
        <v>200</v>
      </c>
      <c r="AH17" s="209"/>
      <c r="AI17" s="209"/>
      <c r="AJ17" s="209"/>
      <c r="AK17" s="209"/>
      <c r="AL17" s="209"/>
      <c r="AM17" s="209"/>
      <c r="AN17" s="209"/>
      <c r="AO17" s="209"/>
      <c r="AP17" s="209"/>
      <c r="AQ17" s="209"/>
      <c r="AR17" s="209"/>
      <c r="AS17" s="209"/>
      <c r="AT17" s="209"/>
      <c r="AU17" s="209"/>
      <c r="AV17" s="209"/>
      <c r="AW17" s="209"/>
      <c r="AX17" s="209"/>
      <c r="AY17" s="209"/>
      <c r="AZ17" s="209"/>
      <c r="BA17" s="241" t="str">
        <f>C17</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7" s="209"/>
      <c r="BC17" s="209"/>
      <c r="BD17" s="209"/>
      <c r="BE17" s="209"/>
      <c r="BF17" s="209"/>
      <c r="BG17" s="209"/>
      <c r="BH17" s="209"/>
    </row>
    <row r="18" spans="1:60" outlineLevel="1" x14ac:dyDescent="0.2">
      <c r="A18" s="233">
        <v>5</v>
      </c>
      <c r="B18" s="234" t="s">
        <v>210</v>
      </c>
      <c r="C18" s="243" t="s">
        <v>211</v>
      </c>
      <c r="D18" s="235" t="s">
        <v>194</v>
      </c>
      <c r="E18" s="236">
        <v>1</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195</v>
      </c>
      <c r="T18" s="239" t="s">
        <v>196</v>
      </c>
      <c r="U18" s="220">
        <v>0</v>
      </c>
      <c r="V18" s="220">
        <f>ROUND(E18*U18,2)</f>
        <v>0</v>
      </c>
      <c r="W18" s="220"/>
      <c r="X18" s="220" t="s">
        <v>47</v>
      </c>
      <c r="Y18" s="220" t="s">
        <v>197</v>
      </c>
      <c r="Z18" s="209"/>
      <c r="AA18" s="209"/>
      <c r="AB18" s="209"/>
      <c r="AC18" s="209"/>
      <c r="AD18" s="209"/>
      <c r="AE18" s="209"/>
      <c r="AF18" s="209"/>
      <c r="AG18" s="209" t="s">
        <v>198</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2" x14ac:dyDescent="0.2">
      <c r="A19" s="216"/>
      <c r="B19" s="217"/>
      <c r="C19" s="244" t="s">
        <v>212</v>
      </c>
      <c r="D19" s="240"/>
      <c r="E19" s="240"/>
      <c r="F19" s="240"/>
      <c r="G19" s="240"/>
      <c r="H19" s="220"/>
      <c r="I19" s="220"/>
      <c r="J19" s="220"/>
      <c r="K19" s="220"/>
      <c r="L19" s="220"/>
      <c r="M19" s="220"/>
      <c r="N19" s="219"/>
      <c r="O19" s="219"/>
      <c r="P19" s="219"/>
      <c r="Q19" s="219"/>
      <c r="R19" s="220"/>
      <c r="S19" s="220"/>
      <c r="T19" s="220"/>
      <c r="U19" s="220"/>
      <c r="V19" s="220"/>
      <c r="W19" s="220"/>
      <c r="X19" s="220"/>
      <c r="Y19" s="220"/>
      <c r="Z19" s="209"/>
      <c r="AA19" s="209"/>
      <c r="AB19" s="209"/>
      <c r="AC19" s="209"/>
      <c r="AD19" s="209"/>
      <c r="AE19" s="209"/>
      <c r="AF19" s="209"/>
      <c r="AG19" s="209" t="s">
        <v>200</v>
      </c>
      <c r="AH19" s="209"/>
      <c r="AI19" s="209"/>
      <c r="AJ19" s="209"/>
      <c r="AK19" s="209"/>
      <c r="AL19" s="209"/>
      <c r="AM19" s="209"/>
      <c r="AN19" s="209"/>
      <c r="AO19" s="209"/>
      <c r="AP19" s="209"/>
      <c r="AQ19" s="209"/>
      <c r="AR19" s="209"/>
      <c r="AS19" s="209"/>
      <c r="AT19" s="209"/>
      <c r="AU19" s="209"/>
      <c r="AV19" s="209"/>
      <c r="AW19" s="209"/>
      <c r="AX19" s="209"/>
      <c r="AY19" s="209"/>
      <c r="AZ19" s="209"/>
      <c r="BA19" s="241" t="str">
        <f>C19</f>
        <v>Náklady a poplatky spojené s užíváním veřejných ploch a prostranství, pokud jsou stavebními pracemi nebo souvisejícími činnostmi dotčeny, a to včetně užívání ploch v souvislosti s uložením stavebního materiálu nebo stavebního odpadu.</v>
      </c>
      <c r="BB19" s="209"/>
      <c r="BC19" s="209"/>
      <c r="BD19" s="209"/>
      <c r="BE19" s="209"/>
      <c r="BF19" s="209"/>
      <c r="BG19" s="209"/>
      <c r="BH19" s="209"/>
    </row>
    <row r="20" spans="1:60" outlineLevel="1" x14ac:dyDescent="0.2">
      <c r="A20" s="233">
        <v>6</v>
      </c>
      <c r="B20" s="234" t="s">
        <v>213</v>
      </c>
      <c r="C20" s="243" t="s">
        <v>214</v>
      </c>
      <c r="D20" s="235" t="s">
        <v>194</v>
      </c>
      <c r="E20" s="236">
        <v>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195</v>
      </c>
      <c r="T20" s="239" t="s">
        <v>196</v>
      </c>
      <c r="U20" s="220">
        <v>0</v>
      </c>
      <c r="V20" s="220">
        <f>ROUND(E20*U20,2)</f>
        <v>0</v>
      </c>
      <c r="W20" s="220"/>
      <c r="X20" s="220" t="s">
        <v>47</v>
      </c>
      <c r="Y20" s="220" t="s">
        <v>197</v>
      </c>
      <c r="Z20" s="209"/>
      <c r="AA20" s="209"/>
      <c r="AB20" s="209"/>
      <c r="AC20" s="209"/>
      <c r="AD20" s="209"/>
      <c r="AE20" s="209"/>
      <c r="AF20" s="209"/>
      <c r="AG20" s="209" t="s">
        <v>198</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33.75" outlineLevel="2" x14ac:dyDescent="0.2">
      <c r="A21" s="216"/>
      <c r="B21" s="217"/>
      <c r="C21" s="244" t="s">
        <v>215</v>
      </c>
      <c r="D21" s="240"/>
      <c r="E21" s="240"/>
      <c r="F21" s="240"/>
      <c r="G21" s="240"/>
      <c r="H21" s="220"/>
      <c r="I21" s="220"/>
      <c r="J21" s="220"/>
      <c r="K21" s="220"/>
      <c r="L21" s="220"/>
      <c r="M21" s="220"/>
      <c r="N21" s="219"/>
      <c r="O21" s="219"/>
      <c r="P21" s="219"/>
      <c r="Q21" s="219"/>
      <c r="R21" s="220"/>
      <c r="S21" s="220"/>
      <c r="T21" s="220"/>
      <c r="U21" s="220"/>
      <c r="V21" s="220"/>
      <c r="W21" s="220"/>
      <c r="X21" s="220"/>
      <c r="Y21" s="220"/>
      <c r="Z21" s="209"/>
      <c r="AA21" s="209"/>
      <c r="AB21" s="209"/>
      <c r="AC21" s="209"/>
      <c r="AD21" s="209"/>
      <c r="AE21" s="209"/>
      <c r="AF21" s="209"/>
      <c r="AG21" s="209" t="s">
        <v>200</v>
      </c>
      <c r="AH21" s="209"/>
      <c r="AI21" s="209"/>
      <c r="AJ21" s="209"/>
      <c r="AK21" s="209"/>
      <c r="AL21" s="209"/>
      <c r="AM21" s="209"/>
      <c r="AN21" s="209"/>
      <c r="AO21" s="209"/>
      <c r="AP21" s="209"/>
      <c r="AQ21" s="209"/>
      <c r="AR21" s="209"/>
      <c r="AS21" s="209"/>
      <c r="AT21" s="209"/>
      <c r="AU21" s="209"/>
      <c r="AV21" s="209"/>
      <c r="AW21" s="209"/>
      <c r="AX21" s="209"/>
      <c r="AY21" s="209"/>
      <c r="AZ21" s="209"/>
      <c r="BA21" s="241" t="str">
        <f>C21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1" s="209"/>
      <c r="BC21" s="209"/>
      <c r="BD21" s="209"/>
      <c r="BE21" s="209"/>
      <c r="BF21" s="209"/>
      <c r="BG21" s="209"/>
      <c r="BH21" s="209"/>
    </row>
    <row r="22" spans="1:60" outlineLevel="1" x14ac:dyDescent="0.2">
      <c r="A22" s="233">
        <v>7</v>
      </c>
      <c r="B22" s="234" t="s">
        <v>216</v>
      </c>
      <c r="C22" s="243" t="s">
        <v>217</v>
      </c>
      <c r="D22" s="235" t="s">
        <v>194</v>
      </c>
      <c r="E22" s="236">
        <v>1</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c r="S22" s="238" t="s">
        <v>195</v>
      </c>
      <c r="T22" s="239" t="s">
        <v>196</v>
      </c>
      <c r="U22" s="220">
        <v>0</v>
      </c>
      <c r="V22" s="220">
        <f>ROUND(E22*U22,2)</f>
        <v>0</v>
      </c>
      <c r="W22" s="220"/>
      <c r="X22" s="220" t="s">
        <v>47</v>
      </c>
      <c r="Y22" s="220" t="s">
        <v>197</v>
      </c>
      <c r="Z22" s="209"/>
      <c r="AA22" s="209"/>
      <c r="AB22" s="209"/>
      <c r="AC22" s="209"/>
      <c r="AD22" s="209"/>
      <c r="AE22" s="209"/>
      <c r="AF22" s="209"/>
      <c r="AG22" s="209" t="s">
        <v>198</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2" x14ac:dyDescent="0.2">
      <c r="A23" s="216"/>
      <c r="B23" s="217"/>
      <c r="C23" s="244" t="s">
        <v>218</v>
      </c>
      <c r="D23" s="240"/>
      <c r="E23" s="240"/>
      <c r="F23" s="240"/>
      <c r="G23" s="240"/>
      <c r="H23" s="220"/>
      <c r="I23" s="220"/>
      <c r="J23" s="220"/>
      <c r="K23" s="220"/>
      <c r="L23" s="220"/>
      <c r="M23" s="220"/>
      <c r="N23" s="219"/>
      <c r="O23" s="219"/>
      <c r="P23" s="219"/>
      <c r="Q23" s="219"/>
      <c r="R23" s="220"/>
      <c r="S23" s="220"/>
      <c r="T23" s="220"/>
      <c r="U23" s="220"/>
      <c r="V23" s="220"/>
      <c r="W23" s="220"/>
      <c r="X23" s="220"/>
      <c r="Y23" s="220"/>
      <c r="Z23" s="209"/>
      <c r="AA23" s="209"/>
      <c r="AB23" s="209"/>
      <c r="AC23" s="209"/>
      <c r="AD23" s="209"/>
      <c r="AE23" s="209"/>
      <c r="AF23" s="209"/>
      <c r="AG23" s="209" t="s">
        <v>200</v>
      </c>
      <c r="AH23" s="209"/>
      <c r="AI23" s="209"/>
      <c r="AJ23" s="209"/>
      <c r="AK23" s="209"/>
      <c r="AL23" s="209"/>
      <c r="AM23" s="209"/>
      <c r="AN23" s="209"/>
      <c r="AO23" s="209"/>
      <c r="AP23" s="209"/>
      <c r="AQ23" s="209"/>
      <c r="AR23" s="209"/>
      <c r="AS23" s="209"/>
      <c r="AT23" s="209"/>
      <c r="AU23" s="209"/>
      <c r="AV23" s="209"/>
      <c r="AW23" s="209"/>
      <c r="AX23" s="209"/>
      <c r="AY23" s="209"/>
      <c r="AZ23" s="209"/>
      <c r="BA23" s="241" t="str">
        <f>C23</f>
        <v>Náklady zhotovitele, související s prováděním zkoušek a revizí předepsaných technickými normami nebo objednatelem a které jsou pro provedení díla nezbytné.</v>
      </c>
      <c r="BB23" s="209"/>
      <c r="BC23" s="209"/>
      <c r="BD23" s="209"/>
      <c r="BE23" s="209"/>
      <c r="BF23" s="209"/>
      <c r="BG23" s="209"/>
      <c r="BH23" s="209"/>
    </row>
    <row r="24" spans="1:60" outlineLevel="1" x14ac:dyDescent="0.2">
      <c r="A24" s="233">
        <v>8</v>
      </c>
      <c r="B24" s="234" t="s">
        <v>219</v>
      </c>
      <c r="C24" s="243" t="s">
        <v>220</v>
      </c>
      <c r="D24" s="235" t="s">
        <v>194</v>
      </c>
      <c r="E24" s="236">
        <v>1</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c r="S24" s="238" t="s">
        <v>195</v>
      </c>
      <c r="T24" s="239" t="s">
        <v>196</v>
      </c>
      <c r="U24" s="220">
        <v>0</v>
      </c>
      <c r="V24" s="220">
        <f>ROUND(E24*U24,2)</f>
        <v>0</v>
      </c>
      <c r="W24" s="220"/>
      <c r="X24" s="220" t="s">
        <v>47</v>
      </c>
      <c r="Y24" s="220" t="s">
        <v>197</v>
      </c>
      <c r="Z24" s="209"/>
      <c r="AA24" s="209"/>
      <c r="AB24" s="209"/>
      <c r="AC24" s="209"/>
      <c r="AD24" s="209"/>
      <c r="AE24" s="209"/>
      <c r="AF24" s="209"/>
      <c r="AG24" s="209" t="s">
        <v>198</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2" x14ac:dyDescent="0.2">
      <c r="A25" s="216"/>
      <c r="B25" s="217"/>
      <c r="C25" s="244" t="s">
        <v>221</v>
      </c>
      <c r="D25" s="240"/>
      <c r="E25" s="240"/>
      <c r="F25" s="240"/>
      <c r="G25" s="240"/>
      <c r="H25" s="220"/>
      <c r="I25" s="220"/>
      <c r="J25" s="220"/>
      <c r="K25" s="220"/>
      <c r="L25" s="220"/>
      <c r="M25" s="220"/>
      <c r="N25" s="219"/>
      <c r="O25" s="219"/>
      <c r="P25" s="219"/>
      <c r="Q25" s="219"/>
      <c r="R25" s="220"/>
      <c r="S25" s="220"/>
      <c r="T25" s="220"/>
      <c r="U25" s="220"/>
      <c r="V25" s="220"/>
      <c r="W25" s="220"/>
      <c r="X25" s="220"/>
      <c r="Y25" s="220"/>
      <c r="Z25" s="209"/>
      <c r="AA25" s="209"/>
      <c r="AB25" s="209"/>
      <c r="AC25" s="209"/>
      <c r="AD25" s="209"/>
      <c r="AE25" s="209"/>
      <c r="AF25" s="209"/>
      <c r="AG25" s="209" t="s">
        <v>200</v>
      </c>
      <c r="AH25" s="209"/>
      <c r="AI25" s="209"/>
      <c r="AJ25" s="209"/>
      <c r="AK25" s="209"/>
      <c r="AL25" s="209"/>
      <c r="AM25" s="209"/>
      <c r="AN25" s="209"/>
      <c r="AO25" s="209"/>
      <c r="AP25" s="209"/>
      <c r="AQ25" s="209"/>
      <c r="AR25" s="209"/>
      <c r="AS25" s="209"/>
      <c r="AT25" s="209"/>
      <c r="AU25" s="209"/>
      <c r="AV25" s="209"/>
      <c r="AW25" s="209"/>
      <c r="AX25" s="209"/>
      <c r="AY25" s="209"/>
      <c r="AZ25" s="209"/>
      <c r="BA25" s="241" t="str">
        <f>C25</f>
        <v>Náklady na vyhotovení dokumentace skutečného provedení stavby a její předání objednateli v požadované formě a požadovaném počtu.</v>
      </c>
      <c r="BB25" s="209"/>
      <c r="BC25" s="209"/>
      <c r="BD25" s="209"/>
      <c r="BE25" s="209"/>
      <c r="BF25" s="209"/>
      <c r="BG25" s="209"/>
      <c r="BH25" s="209"/>
    </row>
    <row r="26" spans="1:60" outlineLevel="1" x14ac:dyDescent="0.2">
      <c r="A26" s="233">
        <v>9</v>
      </c>
      <c r="B26" s="234" t="s">
        <v>222</v>
      </c>
      <c r="C26" s="243" t="s">
        <v>223</v>
      </c>
      <c r="D26" s="235" t="s">
        <v>194</v>
      </c>
      <c r="E26" s="236">
        <v>1</v>
      </c>
      <c r="F26" s="237"/>
      <c r="G26" s="238">
        <f>ROUND(E26*F26,2)</f>
        <v>0</v>
      </c>
      <c r="H26" s="237"/>
      <c r="I26" s="238">
        <f>ROUND(E26*H26,2)</f>
        <v>0</v>
      </c>
      <c r="J26" s="237"/>
      <c r="K26" s="238">
        <f>ROUND(E26*J26,2)</f>
        <v>0</v>
      </c>
      <c r="L26" s="238">
        <v>21</v>
      </c>
      <c r="M26" s="238">
        <f>G26*(1+L26/100)</f>
        <v>0</v>
      </c>
      <c r="N26" s="236">
        <v>0</v>
      </c>
      <c r="O26" s="236">
        <f>ROUND(E26*N26,2)</f>
        <v>0</v>
      </c>
      <c r="P26" s="236">
        <v>0</v>
      </c>
      <c r="Q26" s="236">
        <f>ROUND(E26*P26,2)</f>
        <v>0</v>
      </c>
      <c r="R26" s="238"/>
      <c r="S26" s="238" t="s">
        <v>195</v>
      </c>
      <c r="T26" s="239" t="s">
        <v>196</v>
      </c>
      <c r="U26" s="220">
        <v>0</v>
      </c>
      <c r="V26" s="220">
        <f>ROUND(E26*U26,2)</f>
        <v>0</v>
      </c>
      <c r="W26" s="220"/>
      <c r="X26" s="220" t="s">
        <v>47</v>
      </c>
      <c r="Y26" s="220" t="s">
        <v>197</v>
      </c>
      <c r="Z26" s="209"/>
      <c r="AA26" s="209"/>
      <c r="AB26" s="209"/>
      <c r="AC26" s="209"/>
      <c r="AD26" s="209"/>
      <c r="AE26" s="209"/>
      <c r="AF26" s="209"/>
      <c r="AG26" s="209" t="s">
        <v>198</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2.5" outlineLevel="2" x14ac:dyDescent="0.2">
      <c r="A27" s="216"/>
      <c r="B27" s="217"/>
      <c r="C27" s="244" t="s">
        <v>224</v>
      </c>
      <c r="D27" s="240"/>
      <c r="E27" s="240"/>
      <c r="F27" s="240"/>
      <c r="G27" s="240"/>
      <c r="H27" s="220"/>
      <c r="I27" s="220"/>
      <c r="J27" s="220"/>
      <c r="K27" s="220"/>
      <c r="L27" s="220"/>
      <c r="M27" s="220"/>
      <c r="N27" s="219"/>
      <c r="O27" s="219"/>
      <c r="P27" s="219"/>
      <c r="Q27" s="219"/>
      <c r="R27" s="220"/>
      <c r="S27" s="220"/>
      <c r="T27" s="220"/>
      <c r="U27" s="220"/>
      <c r="V27" s="220"/>
      <c r="W27" s="220"/>
      <c r="X27" s="220"/>
      <c r="Y27" s="220"/>
      <c r="Z27" s="209"/>
      <c r="AA27" s="209"/>
      <c r="AB27" s="209"/>
      <c r="AC27" s="209"/>
      <c r="AD27" s="209"/>
      <c r="AE27" s="209"/>
      <c r="AF27" s="209"/>
      <c r="AG27" s="209" t="s">
        <v>200</v>
      </c>
      <c r="AH27" s="209"/>
      <c r="AI27" s="209"/>
      <c r="AJ27" s="209"/>
      <c r="AK27" s="209"/>
      <c r="AL27" s="209"/>
      <c r="AM27" s="209"/>
      <c r="AN27" s="209"/>
      <c r="AO27" s="209"/>
      <c r="AP27" s="209"/>
      <c r="AQ27" s="209"/>
      <c r="AR27" s="209"/>
      <c r="AS27" s="209"/>
      <c r="AT27" s="209"/>
      <c r="AU27" s="209"/>
      <c r="AV27" s="209"/>
      <c r="AW27" s="209"/>
      <c r="AX27" s="209"/>
      <c r="AY27" s="209"/>
      <c r="AZ27" s="209"/>
      <c r="BA27" s="241" t="str">
        <f>C27</f>
        <v>Náklady spojené s vypracováním projektové dokumentace, většinou v obsahu a rozsahu projektové dokumentace pro provádění stavby, ale mohou zde být obsaženy i náklady na jiné stupně projektové dokumentace, pokud jsou součástí požadavků objednatele.</v>
      </c>
      <c r="BB27" s="209"/>
      <c r="BC27" s="209"/>
      <c r="BD27" s="209"/>
      <c r="BE27" s="209"/>
      <c r="BF27" s="209"/>
      <c r="BG27" s="209"/>
      <c r="BH27" s="209"/>
    </row>
    <row r="28" spans="1:60" x14ac:dyDescent="0.2">
      <c r="A28" s="3"/>
      <c r="B28" s="4"/>
      <c r="C28" s="245"/>
      <c r="D28" s="6"/>
      <c r="E28" s="3"/>
      <c r="F28" s="3"/>
      <c r="G28" s="3"/>
      <c r="H28" s="3"/>
      <c r="I28" s="3"/>
      <c r="J28" s="3"/>
      <c r="K28" s="3"/>
      <c r="L28" s="3"/>
      <c r="M28" s="3"/>
      <c r="N28" s="3"/>
      <c r="O28" s="3"/>
      <c r="P28" s="3"/>
      <c r="Q28" s="3"/>
      <c r="R28" s="3"/>
      <c r="S28" s="3"/>
      <c r="T28" s="3"/>
      <c r="U28" s="3"/>
      <c r="V28" s="3"/>
      <c r="W28" s="3"/>
      <c r="X28" s="3"/>
      <c r="Y28" s="3"/>
      <c r="AE28">
        <v>15</v>
      </c>
      <c r="AF28">
        <v>21</v>
      </c>
      <c r="AG28" t="s">
        <v>176</v>
      </c>
    </row>
    <row r="29" spans="1:60" x14ac:dyDescent="0.2">
      <c r="A29" s="212"/>
      <c r="B29" s="213" t="s">
        <v>29</v>
      </c>
      <c r="C29" s="246"/>
      <c r="D29" s="214"/>
      <c r="E29" s="215"/>
      <c r="F29" s="215"/>
      <c r="G29" s="232">
        <f>G8+G11</f>
        <v>0</v>
      </c>
      <c r="H29" s="3"/>
      <c r="I29" s="3"/>
      <c r="J29" s="3"/>
      <c r="K29" s="3"/>
      <c r="L29" s="3"/>
      <c r="M29" s="3"/>
      <c r="N29" s="3"/>
      <c r="O29" s="3"/>
      <c r="P29" s="3"/>
      <c r="Q29" s="3"/>
      <c r="R29" s="3"/>
      <c r="S29" s="3"/>
      <c r="T29" s="3"/>
      <c r="U29" s="3"/>
      <c r="V29" s="3"/>
      <c r="W29" s="3"/>
      <c r="X29" s="3"/>
      <c r="Y29" s="3"/>
      <c r="AE29">
        <f>SUMIF(L7:L27,AE28,G7:G27)</f>
        <v>0</v>
      </c>
      <c r="AF29">
        <f>SUMIF(L7:L27,AF28,G7:G27)</f>
        <v>0</v>
      </c>
      <c r="AG29" t="s">
        <v>225</v>
      </c>
    </row>
    <row r="30" spans="1:60" x14ac:dyDescent="0.2">
      <c r="C30" s="247"/>
      <c r="D30" s="10"/>
      <c r="AG30" t="s">
        <v>226</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H/HuS/3h7Azh1sxs4zQSrIhJmZHLmRlP0y321+UJc2SkGMVo8s6sul+dYiswrKtkJEEbazAm2jFgPtXA20zsQ==" saltValue="WUrafYi7AKwrIFwaJT/6yw==" spinCount="100000" sheet="1" formatRows="0"/>
  <mergeCells count="13">
    <mergeCell ref="C27:G27"/>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73E7-BED4-4333-BB66-EECA97173D3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4" t="s">
        <v>227</v>
      </c>
      <c r="B1" s="194"/>
      <c r="C1" s="194"/>
      <c r="D1" s="194"/>
      <c r="E1" s="194"/>
      <c r="F1" s="194"/>
      <c r="G1" s="194"/>
      <c r="AG1" t="s">
        <v>163</v>
      </c>
    </row>
    <row r="2" spans="1:60" ht="24.95" customHeight="1" x14ac:dyDescent="0.2">
      <c r="A2" s="195" t="s">
        <v>7</v>
      </c>
      <c r="B2" s="49" t="s">
        <v>43</v>
      </c>
      <c r="C2" s="198" t="s">
        <v>44</v>
      </c>
      <c r="D2" s="196"/>
      <c r="E2" s="196"/>
      <c r="F2" s="196"/>
      <c r="G2" s="197"/>
      <c r="AG2" t="s">
        <v>164</v>
      </c>
    </row>
    <row r="3" spans="1:60" ht="24.95" customHeight="1" x14ac:dyDescent="0.2">
      <c r="A3" s="195" t="s">
        <v>8</v>
      </c>
      <c r="B3" s="49" t="s">
        <v>43</v>
      </c>
      <c r="C3" s="198" t="s">
        <v>50</v>
      </c>
      <c r="D3" s="196"/>
      <c r="E3" s="196"/>
      <c r="F3" s="196"/>
      <c r="G3" s="197"/>
      <c r="AC3" s="173" t="s">
        <v>164</v>
      </c>
      <c r="AG3" t="s">
        <v>166</v>
      </c>
    </row>
    <row r="4" spans="1:60" ht="24.95" customHeight="1" x14ac:dyDescent="0.2">
      <c r="A4" s="199" t="s">
        <v>9</v>
      </c>
      <c r="B4" s="200" t="s">
        <v>51</v>
      </c>
      <c r="C4" s="201" t="s">
        <v>52</v>
      </c>
      <c r="D4" s="202"/>
      <c r="E4" s="202"/>
      <c r="F4" s="202"/>
      <c r="G4" s="203"/>
      <c r="AG4" t="s">
        <v>167</v>
      </c>
    </row>
    <row r="5" spans="1:60" x14ac:dyDescent="0.2">
      <c r="D5" s="10"/>
    </row>
    <row r="6" spans="1:60" ht="38.25" x14ac:dyDescent="0.2">
      <c r="A6" s="205" t="s">
        <v>168</v>
      </c>
      <c r="B6" s="207" t="s">
        <v>169</v>
      </c>
      <c r="C6" s="207" t="s">
        <v>170</v>
      </c>
      <c r="D6" s="206" t="s">
        <v>171</v>
      </c>
      <c r="E6" s="205" t="s">
        <v>172</v>
      </c>
      <c r="F6" s="204" t="s">
        <v>173</v>
      </c>
      <c r="G6" s="205" t="s">
        <v>29</v>
      </c>
      <c r="H6" s="208" t="s">
        <v>30</v>
      </c>
      <c r="I6" s="208" t="s">
        <v>174</v>
      </c>
      <c r="J6" s="208" t="s">
        <v>31</v>
      </c>
      <c r="K6" s="208" t="s">
        <v>175</v>
      </c>
      <c r="L6" s="208" t="s">
        <v>176</v>
      </c>
      <c r="M6" s="208" t="s">
        <v>177</v>
      </c>
      <c r="N6" s="208" t="s">
        <v>178</v>
      </c>
      <c r="O6" s="208" t="s">
        <v>179</v>
      </c>
      <c r="P6" s="208" t="s">
        <v>180</v>
      </c>
      <c r="Q6" s="208" t="s">
        <v>181</v>
      </c>
      <c r="R6" s="208" t="s">
        <v>182</v>
      </c>
      <c r="S6" s="208" t="s">
        <v>183</v>
      </c>
      <c r="T6" s="208" t="s">
        <v>184</v>
      </c>
      <c r="U6" s="208" t="s">
        <v>185</v>
      </c>
      <c r="V6" s="208" t="s">
        <v>186</v>
      </c>
      <c r="W6" s="208" t="s">
        <v>187</v>
      </c>
      <c r="X6" s="208" t="s">
        <v>188</v>
      </c>
      <c r="Y6" s="208" t="s">
        <v>189</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c r="Y7" s="211"/>
    </row>
    <row r="8" spans="1:60" x14ac:dyDescent="0.2">
      <c r="A8" s="223" t="s">
        <v>190</v>
      </c>
      <c r="B8" s="224" t="s">
        <v>77</v>
      </c>
      <c r="C8" s="242" t="s">
        <v>78</v>
      </c>
      <c r="D8" s="225"/>
      <c r="E8" s="226"/>
      <c r="F8" s="227"/>
      <c r="G8" s="227">
        <f>SUMIF(AG9:AG12,"&lt;&gt;NOR",G9:G12)</f>
        <v>0</v>
      </c>
      <c r="H8" s="227"/>
      <c r="I8" s="227">
        <f>SUM(I9:I12)</f>
        <v>0</v>
      </c>
      <c r="J8" s="227"/>
      <c r="K8" s="227">
        <f>SUM(K9:K12)</f>
        <v>0</v>
      </c>
      <c r="L8" s="227"/>
      <c r="M8" s="227">
        <f>SUM(M9:M12)</f>
        <v>0</v>
      </c>
      <c r="N8" s="226"/>
      <c r="O8" s="226">
        <f>SUM(O9:O12)</f>
        <v>0</v>
      </c>
      <c r="P8" s="226"/>
      <c r="Q8" s="226">
        <f>SUM(Q9:Q12)</f>
        <v>1.1099999999999999</v>
      </c>
      <c r="R8" s="227"/>
      <c r="S8" s="227"/>
      <c r="T8" s="228"/>
      <c r="U8" s="222"/>
      <c r="V8" s="222">
        <f>SUM(V9:V12)</f>
        <v>1.56</v>
      </c>
      <c r="W8" s="222"/>
      <c r="X8" s="222"/>
      <c r="Y8" s="222"/>
      <c r="AG8" t="s">
        <v>191</v>
      </c>
    </row>
    <row r="9" spans="1:60" ht="22.5" outlineLevel="1" x14ac:dyDescent="0.2">
      <c r="A9" s="233">
        <v>1</v>
      </c>
      <c r="B9" s="234" t="s">
        <v>228</v>
      </c>
      <c r="C9" s="243" t="s">
        <v>229</v>
      </c>
      <c r="D9" s="235" t="s">
        <v>230</v>
      </c>
      <c r="E9" s="236">
        <v>1.08</v>
      </c>
      <c r="F9" s="237"/>
      <c r="G9" s="238">
        <f>ROUND(E9*F9,2)</f>
        <v>0</v>
      </c>
      <c r="H9" s="237"/>
      <c r="I9" s="238">
        <f>ROUND(E9*H9,2)</f>
        <v>0</v>
      </c>
      <c r="J9" s="237"/>
      <c r="K9" s="238">
        <f>ROUND(E9*J9,2)</f>
        <v>0</v>
      </c>
      <c r="L9" s="238">
        <v>21</v>
      </c>
      <c r="M9" s="238">
        <f>G9*(1+L9/100)</f>
        <v>0</v>
      </c>
      <c r="N9" s="236">
        <v>0</v>
      </c>
      <c r="O9" s="236">
        <f>ROUND(E9*N9,2)</f>
        <v>0</v>
      </c>
      <c r="P9" s="236">
        <v>0.58599999999999997</v>
      </c>
      <c r="Q9" s="236">
        <f>ROUND(E9*P9,2)</f>
        <v>0.63</v>
      </c>
      <c r="R9" s="238"/>
      <c r="S9" s="238" t="s">
        <v>195</v>
      </c>
      <c r="T9" s="239" t="s">
        <v>196</v>
      </c>
      <c r="U9" s="220">
        <v>0.81100000000000005</v>
      </c>
      <c r="V9" s="220">
        <f>ROUND(E9*U9,2)</f>
        <v>0.88</v>
      </c>
      <c r="W9" s="220"/>
      <c r="X9" s="220" t="s">
        <v>231</v>
      </c>
      <c r="Y9" s="220" t="s">
        <v>197</v>
      </c>
      <c r="Z9" s="209"/>
      <c r="AA9" s="209"/>
      <c r="AB9" s="209"/>
      <c r="AC9" s="209"/>
      <c r="AD9" s="209"/>
      <c r="AE9" s="209"/>
      <c r="AF9" s="209"/>
      <c r="AG9" s="209" t="s">
        <v>232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2" x14ac:dyDescent="0.2">
      <c r="A10" s="216"/>
      <c r="B10" s="217"/>
      <c r="C10" s="257" t="s">
        <v>233</v>
      </c>
      <c r="D10" s="248"/>
      <c r="E10" s="249">
        <v>1.08</v>
      </c>
      <c r="F10" s="220"/>
      <c r="G10" s="220"/>
      <c r="H10" s="220"/>
      <c r="I10" s="220"/>
      <c r="J10" s="220"/>
      <c r="K10" s="220"/>
      <c r="L10" s="220"/>
      <c r="M10" s="220"/>
      <c r="N10" s="219"/>
      <c r="O10" s="219"/>
      <c r="P10" s="219"/>
      <c r="Q10" s="219"/>
      <c r="R10" s="220"/>
      <c r="S10" s="220"/>
      <c r="T10" s="220"/>
      <c r="U10" s="220"/>
      <c r="V10" s="220"/>
      <c r="W10" s="220"/>
      <c r="X10" s="220"/>
      <c r="Y10" s="220"/>
      <c r="Z10" s="209"/>
      <c r="AA10" s="209"/>
      <c r="AB10" s="209"/>
      <c r="AC10" s="209"/>
      <c r="AD10" s="209"/>
      <c r="AE10" s="209"/>
      <c r="AF10" s="209"/>
      <c r="AG10" s="209" t="s">
        <v>234</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2.5" outlineLevel="1" x14ac:dyDescent="0.2">
      <c r="A11" s="233">
        <v>2</v>
      </c>
      <c r="B11" s="234" t="s">
        <v>235</v>
      </c>
      <c r="C11" s="243" t="s">
        <v>236</v>
      </c>
      <c r="D11" s="235" t="s">
        <v>230</v>
      </c>
      <c r="E11" s="236">
        <v>1.08</v>
      </c>
      <c r="F11" s="237"/>
      <c r="G11" s="238">
        <f>ROUND(E11*F11,2)</f>
        <v>0</v>
      </c>
      <c r="H11" s="237"/>
      <c r="I11" s="238">
        <f>ROUND(E11*H11,2)</f>
        <v>0</v>
      </c>
      <c r="J11" s="237"/>
      <c r="K11" s="238">
        <f>ROUND(E11*J11,2)</f>
        <v>0</v>
      </c>
      <c r="L11" s="238">
        <v>21</v>
      </c>
      <c r="M11" s="238">
        <f>G11*(1+L11/100)</f>
        <v>0</v>
      </c>
      <c r="N11" s="236">
        <v>0</v>
      </c>
      <c r="O11" s="236">
        <f>ROUND(E11*N11,2)</f>
        <v>0</v>
      </c>
      <c r="P11" s="236">
        <v>0.44</v>
      </c>
      <c r="Q11" s="236">
        <f>ROUND(E11*P11,2)</f>
        <v>0.48</v>
      </c>
      <c r="R11" s="238"/>
      <c r="S11" s="238" t="s">
        <v>195</v>
      </c>
      <c r="T11" s="239" t="s">
        <v>196</v>
      </c>
      <c r="U11" s="220">
        <v>0.63200000000000001</v>
      </c>
      <c r="V11" s="220">
        <f>ROUND(E11*U11,2)</f>
        <v>0.68</v>
      </c>
      <c r="W11" s="220"/>
      <c r="X11" s="220" t="s">
        <v>231</v>
      </c>
      <c r="Y11" s="220" t="s">
        <v>197</v>
      </c>
      <c r="Z11" s="209"/>
      <c r="AA11" s="209"/>
      <c r="AB11" s="209"/>
      <c r="AC11" s="209"/>
      <c r="AD11" s="209"/>
      <c r="AE11" s="209"/>
      <c r="AF11" s="209"/>
      <c r="AG11" s="209" t="s">
        <v>232</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2" x14ac:dyDescent="0.2">
      <c r="A12" s="216"/>
      <c r="B12" s="217"/>
      <c r="C12" s="257" t="s">
        <v>233</v>
      </c>
      <c r="D12" s="248"/>
      <c r="E12" s="249">
        <v>1.08</v>
      </c>
      <c r="F12" s="220"/>
      <c r="G12" s="220"/>
      <c r="H12" s="220"/>
      <c r="I12" s="220"/>
      <c r="J12" s="220"/>
      <c r="K12" s="220"/>
      <c r="L12" s="220"/>
      <c r="M12" s="220"/>
      <c r="N12" s="219"/>
      <c r="O12" s="219"/>
      <c r="P12" s="219"/>
      <c r="Q12" s="219"/>
      <c r="R12" s="220"/>
      <c r="S12" s="220"/>
      <c r="T12" s="220"/>
      <c r="U12" s="220"/>
      <c r="V12" s="220"/>
      <c r="W12" s="220"/>
      <c r="X12" s="220"/>
      <c r="Y12" s="220"/>
      <c r="Z12" s="209"/>
      <c r="AA12" s="209"/>
      <c r="AB12" s="209"/>
      <c r="AC12" s="209"/>
      <c r="AD12" s="209"/>
      <c r="AE12" s="209"/>
      <c r="AF12" s="209"/>
      <c r="AG12" s="209" t="s">
        <v>234</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x14ac:dyDescent="0.2">
      <c r="A13" s="223" t="s">
        <v>190</v>
      </c>
      <c r="B13" s="224" t="s">
        <v>79</v>
      </c>
      <c r="C13" s="242" t="s">
        <v>80</v>
      </c>
      <c r="D13" s="225"/>
      <c r="E13" s="226"/>
      <c r="F13" s="227"/>
      <c r="G13" s="227">
        <f>SUMIF(AG14:AG15,"&lt;&gt;NOR",G14:G15)</f>
        <v>0</v>
      </c>
      <c r="H13" s="227"/>
      <c r="I13" s="227">
        <f>SUM(I14:I15)</f>
        <v>0</v>
      </c>
      <c r="J13" s="227"/>
      <c r="K13" s="227">
        <f>SUM(K14:K15)</f>
        <v>0</v>
      </c>
      <c r="L13" s="227"/>
      <c r="M13" s="227">
        <f>SUM(M14:M15)</f>
        <v>0</v>
      </c>
      <c r="N13" s="226"/>
      <c r="O13" s="226">
        <f>SUM(O14:O15)</f>
        <v>0</v>
      </c>
      <c r="P13" s="226"/>
      <c r="Q13" s="226">
        <f>SUM(Q14:Q15)</f>
        <v>0</v>
      </c>
      <c r="R13" s="227"/>
      <c r="S13" s="227"/>
      <c r="T13" s="228"/>
      <c r="U13" s="222"/>
      <c r="V13" s="222">
        <f>SUM(V14:V15)</f>
        <v>7.65</v>
      </c>
      <c r="W13" s="222"/>
      <c r="X13" s="222"/>
      <c r="Y13" s="222"/>
      <c r="AG13" t="s">
        <v>191</v>
      </c>
    </row>
    <row r="14" spans="1:60" ht="22.5" outlineLevel="1" x14ac:dyDescent="0.2">
      <c r="A14" s="233">
        <v>3</v>
      </c>
      <c r="B14" s="234" t="s">
        <v>237</v>
      </c>
      <c r="C14" s="243" t="s">
        <v>238</v>
      </c>
      <c r="D14" s="235" t="s">
        <v>230</v>
      </c>
      <c r="E14" s="236">
        <v>19.079999999999998</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195</v>
      </c>
      <c r="T14" s="239" t="s">
        <v>196</v>
      </c>
      <c r="U14" s="220">
        <v>0.40100000000000002</v>
      </c>
      <c r="V14" s="220">
        <f>ROUND(E14*U14,2)</f>
        <v>7.65</v>
      </c>
      <c r="W14" s="220"/>
      <c r="X14" s="220" t="s">
        <v>231</v>
      </c>
      <c r="Y14" s="220" t="s">
        <v>197</v>
      </c>
      <c r="Z14" s="209"/>
      <c r="AA14" s="209"/>
      <c r="AB14" s="209"/>
      <c r="AC14" s="209"/>
      <c r="AD14" s="209"/>
      <c r="AE14" s="209"/>
      <c r="AF14" s="209"/>
      <c r="AG14" s="209" t="s">
        <v>232</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2" x14ac:dyDescent="0.2">
      <c r="A15" s="216"/>
      <c r="B15" s="217"/>
      <c r="C15" s="257" t="s">
        <v>239</v>
      </c>
      <c r="D15" s="248"/>
      <c r="E15" s="249">
        <v>19.079999999999998</v>
      </c>
      <c r="F15" s="220"/>
      <c r="G15" s="220"/>
      <c r="H15" s="220"/>
      <c r="I15" s="220"/>
      <c r="J15" s="220"/>
      <c r="K15" s="220"/>
      <c r="L15" s="220"/>
      <c r="M15" s="220"/>
      <c r="N15" s="219"/>
      <c r="O15" s="219"/>
      <c r="P15" s="219"/>
      <c r="Q15" s="219"/>
      <c r="R15" s="220"/>
      <c r="S15" s="220"/>
      <c r="T15" s="220"/>
      <c r="U15" s="220"/>
      <c r="V15" s="220"/>
      <c r="W15" s="220"/>
      <c r="X15" s="220"/>
      <c r="Y15" s="220"/>
      <c r="Z15" s="209"/>
      <c r="AA15" s="209"/>
      <c r="AB15" s="209"/>
      <c r="AC15" s="209"/>
      <c r="AD15" s="209"/>
      <c r="AE15" s="209"/>
      <c r="AF15" s="209"/>
      <c r="AG15" s="209" t="s">
        <v>234</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x14ac:dyDescent="0.2">
      <c r="A16" s="223" t="s">
        <v>190</v>
      </c>
      <c r="B16" s="224" t="s">
        <v>97</v>
      </c>
      <c r="C16" s="242" t="s">
        <v>98</v>
      </c>
      <c r="D16" s="225"/>
      <c r="E16" s="226"/>
      <c r="F16" s="227"/>
      <c r="G16" s="227">
        <f>SUMIF(AG17:AG18,"&lt;&gt;NOR",G17:G18)</f>
        <v>0</v>
      </c>
      <c r="H16" s="227"/>
      <c r="I16" s="227">
        <f>SUM(I17:I18)</f>
        <v>0</v>
      </c>
      <c r="J16" s="227"/>
      <c r="K16" s="227">
        <f>SUM(K17:K18)</f>
        <v>0</v>
      </c>
      <c r="L16" s="227"/>
      <c r="M16" s="227">
        <f>SUM(M17:M18)</f>
        <v>0</v>
      </c>
      <c r="N16" s="226"/>
      <c r="O16" s="226">
        <f>SUM(O17:O18)</f>
        <v>0</v>
      </c>
      <c r="P16" s="226"/>
      <c r="Q16" s="226">
        <f>SUM(Q17:Q18)</f>
        <v>0</v>
      </c>
      <c r="R16" s="227"/>
      <c r="S16" s="227"/>
      <c r="T16" s="228"/>
      <c r="U16" s="222"/>
      <c r="V16" s="222">
        <f>SUM(V17:V18)</f>
        <v>3.3</v>
      </c>
      <c r="W16" s="222"/>
      <c r="X16" s="222"/>
      <c r="Y16" s="222"/>
      <c r="AG16" t="s">
        <v>191</v>
      </c>
    </row>
    <row r="17" spans="1:60" outlineLevel="1" x14ac:dyDescent="0.2">
      <c r="A17" s="233">
        <v>4</v>
      </c>
      <c r="B17" s="234" t="s">
        <v>240</v>
      </c>
      <c r="C17" s="243" t="s">
        <v>241</v>
      </c>
      <c r="D17" s="235" t="s">
        <v>230</v>
      </c>
      <c r="E17" s="236">
        <v>94.4255</v>
      </c>
      <c r="F17" s="237"/>
      <c r="G17" s="238">
        <f>ROUND(E17*F17,2)</f>
        <v>0</v>
      </c>
      <c r="H17" s="237"/>
      <c r="I17" s="238">
        <f>ROUND(E17*H17,2)</f>
        <v>0</v>
      </c>
      <c r="J17" s="237"/>
      <c r="K17" s="238">
        <f>ROUND(E17*J17,2)</f>
        <v>0</v>
      </c>
      <c r="L17" s="238">
        <v>21</v>
      </c>
      <c r="M17" s="238">
        <f>G17*(1+L17/100)</f>
        <v>0</v>
      </c>
      <c r="N17" s="236">
        <v>0</v>
      </c>
      <c r="O17" s="236">
        <f>ROUND(E17*N17,2)</f>
        <v>0</v>
      </c>
      <c r="P17" s="236">
        <v>0</v>
      </c>
      <c r="Q17" s="236">
        <f>ROUND(E17*P17,2)</f>
        <v>0</v>
      </c>
      <c r="R17" s="238"/>
      <c r="S17" s="238" t="s">
        <v>195</v>
      </c>
      <c r="T17" s="239" t="s">
        <v>196</v>
      </c>
      <c r="U17" s="220">
        <v>3.5000000000000003E-2</v>
      </c>
      <c r="V17" s="220">
        <f>ROUND(E17*U17,2)</f>
        <v>3.3</v>
      </c>
      <c r="W17" s="220"/>
      <c r="X17" s="220" t="s">
        <v>231</v>
      </c>
      <c r="Y17" s="220" t="s">
        <v>197</v>
      </c>
      <c r="Z17" s="209"/>
      <c r="AA17" s="209"/>
      <c r="AB17" s="209"/>
      <c r="AC17" s="209"/>
      <c r="AD17" s="209"/>
      <c r="AE17" s="209"/>
      <c r="AF17" s="209"/>
      <c r="AG17" s="209" t="s">
        <v>232</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2" x14ac:dyDescent="0.2">
      <c r="A18" s="216"/>
      <c r="B18" s="217"/>
      <c r="C18" s="257" t="s">
        <v>242</v>
      </c>
      <c r="D18" s="248"/>
      <c r="E18" s="249">
        <v>94.43</v>
      </c>
      <c r="F18" s="220"/>
      <c r="G18" s="220"/>
      <c r="H18" s="220"/>
      <c r="I18" s="220"/>
      <c r="J18" s="220"/>
      <c r="K18" s="220"/>
      <c r="L18" s="220"/>
      <c r="M18" s="220"/>
      <c r="N18" s="219"/>
      <c r="O18" s="219"/>
      <c r="P18" s="219"/>
      <c r="Q18" s="219"/>
      <c r="R18" s="220"/>
      <c r="S18" s="220"/>
      <c r="T18" s="220"/>
      <c r="U18" s="220"/>
      <c r="V18" s="220"/>
      <c r="W18" s="220"/>
      <c r="X18" s="220"/>
      <c r="Y18" s="220"/>
      <c r="Z18" s="209"/>
      <c r="AA18" s="209"/>
      <c r="AB18" s="209"/>
      <c r="AC18" s="209"/>
      <c r="AD18" s="209"/>
      <c r="AE18" s="209"/>
      <c r="AF18" s="209"/>
      <c r="AG18" s="209" t="s">
        <v>234</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x14ac:dyDescent="0.2">
      <c r="A19" s="223" t="s">
        <v>190</v>
      </c>
      <c r="B19" s="224" t="s">
        <v>103</v>
      </c>
      <c r="C19" s="242" t="s">
        <v>104</v>
      </c>
      <c r="D19" s="225"/>
      <c r="E19" s="226"/>
      <c r="F19" s="227"/>
      <c r="G19" s="227">
        <f>SUMIF(AG20:AG167,"&lt;&gt;NOR",G20:G167)</f>
        <v>0</v>
      </c>
      <c r="H19" s="227"/>
      <c r="I19" s="227">
        <f>SUM(I20:I167)</f>
        <v>0</v>
      </c>
      <c r="J19" s="227"/>
      <c r="K19" s="227">
        <f>SUM(K20:K167)</f>
        <v>0</v>
      </c>
      <c r="L19" s="227"/>
      <c r="M19" s="227">
        <f>SUM(M20:M167)</f>
        <v>0</v>
      </c>
      <c r="N19" s="226"/>
      <c r="O19" s="226">
        <f>SUM(O20:O167)</f>
        <v>0.85</v>
      </c>
      <c r="P19" s="226"/>
      <c r="Q19" s="226">
        <f>SUM(Q20:Q167)</f>
        <v>92.37</v>
      </c>
      <c r="R19" s="227"/>
      <c r="S19" s="227"/>
      <c r="T19" s="228"/>
      <c r="U19" s="222"/>
      <c r="V19" s="222">
        <f>SUM(V20:V167)</f>
        <v>458.45000000000005</v>
      </c>
      <c r="W19" s="222"/>
      <c r="X19" s="222"/>
      <c r="Y19" s="222"/>
      <c r="AG19" t="s">
        <v>191</v>
      </c>
    </row>
    <row r="20" spans="1:60" outlineLevel="1" x14ac:dyDescent="0.2">
      <c r="A20" s="233">
        <v>5</v>
      </c>
      <c r="B20" s="234" t="s">
        <v>243</v>
      </c>
      <c r="C20" s="243" t="s">
        <v>244</v>
      </c>
      <c r="D20" s="235" t="s">
        <v>230</v>
      </c>
      <c r="E20" s="236">
        <v>8.9879999999999995</v>
      </c>
      <c r="F20" s="237"/>
      <c r="G20" s="238">
        <f>ROUND(E20*F20,2)</f>
        <v>0</v>
      </c>
      <c r="H20" s="237"/>
      <c r="I20" s="238">
        <f>ROUND(E20*H20,2)</f>
        <v>0</v>
      </c>
      <c r="J20" s="237"/>
      <c r="K20" s="238">
        <f>ROUND(E20*J20,2)</f>
        <v>0</v>
      </c>
      <c r="L20" s="238">
        <v>21</v>
      </c>
      <c r="M20" s="238">
        <f>G20*(1+L20/100)</f>
        <v>0</v>
      </c>
      <c r="N20" s="236">
        <v>6.7000000000000002E-4</v>
      </c>
      <c r="O20" s="236">
        <f>ROUND(E20*N20,2)</f>
        <v>0.01</v>
      </c>
      <c r="P20" s="236">
        <v>0.31900000000000001</v>
      </c>
      <c r="Q20" s="236">
        <f>ROUND(E20*P20,2)</f>
        <v>2.87</v>
      </c>
      <c r="R20" s="238"/>
      <c r="S20" s="238" t="s">
        <v>195</v>
      </c>
      <c r="T20" s="239" t="s">
        <v>196</v>
      </c>
      <c r="U20" s="220">
        <v>0.317</v>
      </c>
      <c r="V20" s="220">
        <f>ROUND(E20*U20,2)</f>
        <v>2.85</v>
      </c>
      <c r="W20" s="220"/>
      <c r="X20" s="220" t="s">
        <v>231</v>
      </c>
      <c r="Y20" s="220" t="s">
        <v>197</v>
      </c>
      <c r="Z20" s="209"/>
      <c r="AA20" s="209"/>
      <c r="AB20" s="209"/>
      <c r="AC20" s="209"/>
      <c r="AD20" s="209"/>
      <c r="AE20" s="209"/>
      <c r="AF20" s="209"/>
      <c r="AG20" s="209" t="s">
        <v>232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2" x14ac:dyDescent="0.2">
      <c r="A21" s="216"/>
      <c r="B21" s="217"/>
      <c r="C21" s="257" t="s">
        <v>245</v>
      </c>
      <c r="D21" s="248"/>
      <c r="E21" s="249">
        <v>8.39</v>
      </c>
      <c r="F21" s="220"/>
      <c r="G21" s="220"/>
      <c r="H21" s="220"/>
      <c r="I21" s="220"/>
      <c r="J21" s="220"/>
      <c r="K21" s="220"/>
      <c r="L21" s="220"/>
      <c r="M21" s="220"/>
      <c r="N21" s="219"/>
      <c r="O21" s="219"/>
      <c r="P21" s="219"/>
      <c r="Q21" s="219"/>
      <c r="R21" s="220"/>
      <c r="S21" s="220"/>
      <c r="T21" s="220"/>
      <c r="U21" s="220"/>
      <c r="V21" s="220"/>
      <c r="W21" s="220"/>
      <c r="X21" s="220"/>
      <c r="Y21" s="220"/>
      <c r="Z21" s="209"/>
      <c r="AA21" s="209"/>
      <c r="AB21" s="209"/>
      <c r="AC21" s="209"/>
      <c r="AD21" s="209"/>
      <c r="AE21" s="209"/>
      <c r="AF21" s="209"/>
      <c r="AG21" s="209" t="s">
        <v>234</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3" x14ac:dyDescent="0.2">
      <c r="A22" s="216"/>
      <c r="B22" s="217"/>
      <c r="C22" s="257" t="s">
        <v>246</v>
      </c>
      <c r="D22" s="248"/>
      <c r="E22" s="249">
        <v>0.6</v>
      </c>
      <c r="F22" s="220"/>
      <c r="G22" s="220"/>
      <c r="H22" s="220"/>
      <c r="I22" s="220"/>
      <c r="J22" s="220"/>
      <c r="K22" s="220"/>
      <c r="L22" s="220"/>
      <c r="M22" s="220"/>
      <c r="N22" s="219"/>
      <c r="O22" s="219"/>
      <c r="P22" s="219"/>
      <c r="Q22" s="219"/>
      <c r="R22" s="220"/>
      <c r="S22" s="220"/>
      <c r="T22" s="220"/>
      <c r="U22" s="220"/>
      <c r="V22" s="220"/>
      <c r="W22" s="220"/>
      <c r="X22" s="220"/>
      <c r="Y22" s="220"/>
      <c r="Z22" s="209"/>
      <c r="AA22" s="209"/>
      <c r="AB22" s="209"/>
      <c r="AC22" s="209"/>
      <c r="AD22" s="209"/>
      <c r="AE22" s="209"/>
      <c r="AF22" s="209"/>
      <c r="AG22" s="209" t="s">
        <v>234</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33">
        <v>6</v>
      </c>
      <c r="B23" s="234" t="s">
        <v>247</v>
      </c>
      <c r="C23" s="243" t="s">
        <v>248</v>
      </c>
      <c r="D23" s="235" t="s">
        <v>230</v>
      </c>
      <c r="E23" s="236">
        <v>57.201000000000001</v>
      </c>
      <c r="F23" s="237"/>
      <c r="G23" s="238">
        <f>ROUND(E23*F23,2)</f>
        <v>0</v>
      </c>
      <c r="H23" s="237"/>
      <c r="I23" s="238">
        <f>ROUND(E23*H23,2)</f>
        <v>0</v>
      </c>
      <c r="J23" s="237"/>
      <c r="K23" s="238">
        <f>ROUND(E23*J23,2)</f>
        <v>0</v>
      </c>
      <c r="L23" s="238">
        <v>21</v>
      </c>
      <c r="M23" s="238">
        <f>G23*(1+L23/100)</f>
        <v>0</v>
      </c>
      <c r="N23" s="236">
        <v>6.7000000000000002E-4</v>
      </c>
      <c r="O23" s="236">
        <f>ROUND(E23*N23,2)</f>
        <v>0.04</v>
      </c>
      <c r="P23" s="236">
        <v>0.18</v>
      </c>
      <c r="Q23" s="236">
        <f>ROUND(E23*P23,2)</f>
        <v>10.3</v>
      </c>
      <c r="R23" s="238"/>
      <c r="S23" s="238" t="s">
        <v>195</v>
      </c>
      <c r="T23" s="239" t="s">
        <v>196</v>
      </c>
      <c r="U23" s="220">
        <v>0.23200000000000001</v>
      </c>
      <c r="V23" s="220">
        <f>ROUND(E23*U23,2)</f>
        <v>13.27</v>
      </c>
      <c r="W23" s="220"/>
      <c r="X23" s="220" t="s">
        <v>231</v>
      </c>
      <c r="Y23" s="220" t="s">
        <v>197</v>
      </c>
      <c r="Z23" s="209"/>
      <c r="AA23" s="209"/>
      <c r="AB23" s="209"/>
      <c r="AC23" s="209"/>
      <c r="AD23" s="209"/>
      <c r="AE23" s="209"/>
      <c r="AF23" s="209"/>
      <c r="AG23" s="209" t="s">
        <v>232</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2" x14ac:dyDescent="0.2">
      <c r="A24" s="216"/>
      <c r="B24" s="217"/>
      <c r="C24" s="257" t="s">
        <v>249</v>
      </c>
      <c r="D24" s="248"/>
      <c r="E24" s="249"/>
      <c r="F24" s="220"/>
      <c r="G24" s="220"/>
      <c r="H24" s="220"/>
      <c r="I24" s="220"/>
      <c r="J24" s="220"/>
      <c r="K24" s="220"/>
      <c r="L24" s="220"/>
      <c r="M24" s="220"/>
      <c r="N24" s="219"/>
      <c r="O24" s="219"/>
      <c r="P24" s="219"/>
      <c r="Q24" s="219"/>
      <c r="R24" s="220"/>
      <c r="S24" s="220"/>
      <c r="T24" s="220"/>
      <c r="U24" s="220"/>
      <c r="V24" s="220"/>
      <c r="W24" s="220"/>
      <c r="X24" s="220"/>
      <c r="Y24" s="220"/>
      <c r="Z24" s="209"/>
      <c r="AA24" s="209"/>
      <c r="AB24" s="209"/>
      <c r="AC24" s="209"/>
      <c r="AD24" s="209"/>
      <c r="AE24" s="209"/>
      <c r="AF24" s="209"/>
      <c r="AG24" s="209" t="s">
        <v>234</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3" x14ac:dyDescent="0.2">
      <c r="A25" s="216"/>
      <c r="B25" s="217"/>
      <c r="C25" s="257" t="s">
        <v>250</v>
      </c>
      <c r="D25" s="248"/>
      <c r="E25" s="249">
        <v>9.19</v>
      </c>
      <c r="F25" s="220"/>
      <c r="G25" s="220"/>
      <c r="H25" s="220"/>
      <c r="I25" s="220"/>
      <c r="J25" s="220"/>
      <c r="K25" s="220"/>
      <c r="L25" s="220"/>
      <c r="M25" s="220"/>
      <c r="N25" s="219"/>
      <c r="O25" s="219"/>
      <c r="P25" s="219"/>
      <c r="Q25" s="219"/>
      <c r="R25" s="220"/>
      <c r="S25" s="220"/>
      <c r="T25" s="220"/>
      <c r="U25" s="220"/>
      <c r="V25" s="220"/>
      <c r="W25" s="220"/>
      <c r="X25" s="220"/>
      <c r="Y25" s="220"/>
      <c r="Z25" s="209"/>
      <c r="AA25" s="209"/>
      <c r="AB25" s="209"/>
      <c r="AC25" s="209"/>
      <c r="AD25" s="209"/>
      <c r="AE25" s="209"/>
      <c r="AF25" s="209"/>
      <c r="AG25" s="209" t="s">
        <v>234</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3" x14ac:dyDescent="0.2">
      <c r="A26" s="216"/>
      <c r="B26" s="217"/>
      <c r="C26" s="257" t="s">
        <v>251</v>
      </c>
      <c r="D26" s="248"/>
      <c r="E26" s="249">
        <v>23.66</v>
      </c>
      <c r="F26" s="220"/>
      <c r="G26" s="220"/>
      <c r="H26" s="220"/>
      <c r="I26" s="220"/>
      <c r="J26" s="220"/>
      <c r="K26" s="220"/>
      <c r="L26" s="220"/>
      <c r="M26" s="220"/>
      <c r="N26" s="219"/>
      <c r="O26" s="219"/>
      <c r="P26" s="219"/>
      <c r="Q26" s="219"/>
      <c r="R26" s="220"/>
      <c r="S26" s="220"/>
      <c r="T26" s="220"/>
      <c r="U26" s="220"/>
      <c r="V26" s="220"/>
      <c r="W26" s="220"/>
      <c r="X26" s="220"/>
      <c r="Y26" s="220"/>
      <c r="Z26" s="209"/>
      <c r="AA26" s="209"/>
      <c r="AB26" s="209"/>
      <c r="AC26" s="209"/>
      <c r="AD26" s="209"/>
      <c r="AE26" s="209"/>
      <c r="AF26" s="209"/>
      <c r="AG26" s="209" t="s">
        <v>234</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3" x14ac:dyDescent="0.2">
      <c r="A27" s="216"/>
      <c r="B27" s="217"/>
      <c r="C27" s="257" t="s">
        <v>252</v>
      </c>
      <c r="D27" s="248"/>
      <c r="E27" s="249">
        <v>4.3</v>
      </c>
      <c r="F27" s="220"/>
      <c r="G27" s="220"/>
      <c r="H27" s="220"/>
      <c r="I27" s="220"/>
      <c r="J27" s="220"/>
      <c r="K27" s="220"/>
      <c r="L27" s="220"/>
      <c r="M27" s="220"/>
      <c r="N27" s="219"/>
      <c r="O27" s="219"/>
      <c r="P27" s="219"/>
      <c r="Q27" s="219"/>
      <c r="R27" s="220"/>
      <c r="S27" s="220"/>
      <c r="T27" s="220"/>
      <c r="U27" s="220"/>
      <c r="V27" s="220"/>
      <c r="W27" s="220"/>
      <c r="X27" s="220"/>
      <c r="Y27" s="220"/>
      <c r="Z27" s="209"/>
      <c r="AA27" s="209"/>
      <c r="AB27" s="209"/>
      <c r="AC27" s="209"/>
      <c r="AD27" s="209"/>
      <c r="AE27" s="209"/>
      <c r="AF27" s="209"/>
      <c r="AG27" s="209" t="s">
        <v>234</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3" x14ac:dyDescent="0.2">
      <c r="A28" s="216"/>
      <c r="B28" s="217"/>
      <c r="C28" s="257" t="s">
        <v>253</v>
      </c>
      <c r="D28" s="248"/>
      <c r="E28" s="249">
        <v>6</v>
      </c>
      <c r="F28" s="220"/>
      <c r="G28" s="220"/>
      <c r="H28" s="220"/>
      <c r="I28" s="220"/>
      <c r="J28" s="220"/>
      <c r="K28" s="220"/>
      <c r="L28" s="220"/>
      <c r="M28" s="220"/>
      <c r="N28" s="219"/>
      <c r="O28" s="219"/>
      <c r="P28" s="219"/>
      <c r="Q28" s="219"/>
      <c r="R28" s="220"/>
      <c r="S28" s="220"/>
      <c r="T28" s="220"/>
      <c r="U28" s="220"/>
      <c r="V28" s="220"/>
      <c r="W28" s="220"/>
      <c r="X28" s="220"/>
      <c r="Y28" s="220"/>
      <c r="Z28" s="209"/>
      <c r="AA28" s="209"/>
      <c r="AB28" s="209"/>
      <c r="AC28" s="209"/>
      <c r="AD28" s="209"/>
      <c r="AE28" s="209"/>
      <c r="AF28" s="209"/>
      <c r="AG28" s="209" t="s">
        <v>234</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3" x14ac:dyDescent="0.2">
      <c r="A29" s="216"/>
      <c r="B29" s="217"/>
      <c r="C29" s="257" t="s">
        <v>254</v>
      </c>
      <c r="D29" s="248"/>
      <c r="E29" s="249">
        <v>14.04</v>
      </c>
      <c r="F29" s="220"/>
      <c r="G29" s="220"/>
      <c r="H29" s="220"/>
      <c r="I29" s="220"/>
      <c r="J29" s="220"/>
      <c r="K29" s="220"/>
      <c r="L29" s="220"/>
      <c r="M29" s="220"/>
      <c r="N29" s="219"/>
      <c r="O29" s="219"/>
      <c r="P29" s="219"/>
      <c r="Q29" s="219"/>
      <c r="R29" s="220"/>
      <c r="S29" s="220"/>
      <c r="T29" s="220"/>
      <c r="U29" s="220"/>
      <c r="V29" s="220"/>
      <c r="W29" s="220"/>
      <c r="X29" s="220"/>
      <c r="Y29" s="220"/>
      <c r="Z29" s="209"/>
      <c r="AA29" s="209"/>
      <c r="AB29" s="209"/>
      <c r="AC29" s="209"/>
      <c r="AD29" s="209"/>
      <c r="AE29" s="209"/>
      <c r="AF29" s="209"/>
      <c r="AG29" s="209" t="s">
        <v>234</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33">
        <v>7</v>
      </c>
      <c r="B30" s="234" t="s">
        <v>255</v>
      </c>
      <c r="C30" s="243" t="s">
        <v>256</v>
      </c>
      <c r="D30" s="235" t="s">
        <v>230</v>
      </c>
      <c r="E30" s="236">
        <v>42.213500000000003</v>
      </c>
      <c r="F30" s="237"/>
      <c r="G30" s="238">
        <f>ROUND(E30*F30,2)</f>
        <v>0</v>
      </c>
      <c r="H30" s="237"/>
      <c r="I30" s="238">
        <f>ROUND(E30*H30,2)</f>
        <v>0</v>
      </c>
      <c r="J30" s="237"/>
      <c r="K30" s="238">
        <f>ROUND(E30*J30,2)</f>
        <v>0</v>
      </c>
      <c r="L30" s="238">
        <v>21</v>
      </c>
      <c r="M30" s="238">
        <f>G30*(1+L30/100)</f>
        <v>0</v>
      </c>
      <c r="N30" s="236">
        <v>6.7000000000000002E-4</v>
      </c>
      <c r="O30" s="236">
        <f>ROUND(E30*N30,2)</f>
        <v>0.03</v>
      </c>
      <c r="P30" s="236">
        <v>0.20399999999999999</v>
      </c>
      <c r="Q30" s="236">
        <f>ROUND(E30*P30,2)</f>
        <v>8.61</v>
      </c>
      <c r="R30" s="238"/>
      <c r="S30" s="238" t="s">
        <v>195</v>
      </c>
      <c r="T30" s="239" t="s">
        <v>196</v>
      </c>
      <c r="U30" s="220">
        <v>0.254</v>
      </c>
      <c r="V30" s="220">
        <f>ROUND(E30*U30,2)</f>
        <v>10.72</v>
      </c>
      <c r="W30" s="220"/>
      <c r="X30" s="220" t="s">
        <v>231</v>
      </c>
      <c r="Y30" s="220" t="s">
        <v>197</v>
      </c>
      <c r="Z30" s="209"/>
      <c r="AA30" s="209"/>
      <c r="AB30" s="209"/>
      <c r="AC30" s="209"/>
      <c r="AD30" s="209"/>
      <c r="AE30" s="209"/>
      <c r="AF30" s="209"/>
      <c r="AG30" s="209" t="s">
        <v>232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2" x14ac:dyDescent="0.2">
      <c r="A31" s="216"/>
      <c r="B31" s="217"/>
      <c r="C31" s="257" t="s">
        <v>249</v>
      </c>
      <c r="D31" s="248"/>
      <c r="E31" s="249"/>
      <c r="F31" s="220"/>
      <c r="G31" s="220"/>
      <c r="H31" s="220"/>
      <c r="I31" s="220"/>
      <c r="J31" s="220"/>
      <c r="K31" s="220"/>
      <c r="L31" s="220"/>
      <c r="M31" s="220"/>
      <c r="N31" s="219"/>
      <c r="O31" s="219"/>
      <c r="P31" s="219"/>
      <c r="Q31" s="219"/>
      <c r="R31" s="220"/>
      <c r="S31" s="220"/>
      <c r="T31" s="220"/>
      <c r="U31" s="220"/>
      <c r="V31" s="220"/>
      <c r="W31" s="220"/>
      <c r="X31" s="220"/>
      <c r="Y31" s="220"/>
      <c r="Z31" s="209"/>
      <c r="AA31" s="209"/>
      <c r="AB31" s="209"/>
      <c r="AC31" s="209"/>
      <c r="AD31" s="209"/>
      <c r="AE31" s="209"/>
      <c r="AF31" s="209"/>
      <c r="AG31" s="209" t="s">
        <v>234</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3" x14ac:dyDescent="0.2">
      <c r="A32" s="216"/>
      <c r="B32" s="217"/>
      <c r="C32" s="257" t="s">
        <v>257</v>
      </c>
      <c r="D32" s="248"/>
      <c r="E32" s="249">
        <v>13.29</v>
      </c>
      <c r="F32" s="220"/>
      <c r="G32" s="220"/>
      <c r="H32" s="220"/>
      <c r="I32" s="220"/>
      <c r="J32" s="220"/>
      <c r="K32" s="220"/>
      <c r="L32" s="220"/>
      <c r="M32" s="220"/>
      <c r="N32" s="219"/>
      <c r="O32" s="219"/>
      <c r="P32" s="219"/>
      <c r="Q32" s="219"/>
      <c r="R32" s="220"/>
      <c r="S32" s="220"/>
      <c r="T32" s="220"/>
      <c r="U32" s="220"/>
      <c r="V32" s="220"/>
      <c r="W32" s="220"/>
      <c r="X32" s="220"/>
      <c r="Y32" s="220"/>
      <c r="Z32" s="209"/>
      <c r="AA32" s="209"/>
      <c r="AB32" s="209"/>
      <c r="AC32" s="209"/>
      <c r="AD32" s="209"/>
      <c r="AE32" s="209"/>
      <c r="AF32" s="209"/>
      <c r="AG32" s="209" t="s">
        <v>234</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3" x14ac:dyDescent="0.2">
      <c r="A33" s="216"/>
      <c r="B33" s="217"/>
      <c r="C33" s="257" t="s">
        <v>258</v>
      </c>
      <c r="D33" s="248"/>
      <c r="E33" s="249">
        <v>14.7</v>
      </c>
      <c r="F33" s="220"/>
      <c r="G33" s="220"/>
      <c r="H33" s="220"/>
      <c r="I33" s="220"/>
      <c r="J33" s="220"/>
      <c r="K33" s="220"/>
      <c r="L33" s="220"/>
      <c r="M33" s="220"/>
      <c r="N33" s="219"/>
      <c r="O33" s="219"/>
      <c r="P33" s="219"/>
      <c r="Q33" s="219"/>
      <c r="R33" s="220"/>
      <c r="S33" s="220"/>
      <c r="T33" s="220"/>
      <c r="U33" s="220"/>
      <c r="V33" s="220"/>
      <c r="W33" s="220"/>
      <c r="X33" s="220"/>
      <c r="Y33" s="220"/>
      <c r="Z33" s="209"/>
      <c r="AA33" s="209"/>
      <c r="AB33" s="209"/>
      <c r="AC33" s="209"/>
      <c r="AD33" s="209"/>
      <c r="AE33" s="209"/>
      <c r="AF33" s="209"/>
      <c r="AG33" s="209" t="s">
        <v>234</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3" x14ac:dyDescent="0.2">
      <c r="A34" s="216"/>
      <c r="B34" s="217"/>
      <c r="C34" s="257" t="s">
        <v>259</v>
      </c>
      <c r="D34" s="248"/>
      <c r="E34" s="249">
        <v>9.23</v>
      </c>
      <c r="F34" s="220"/>
      <c r="G34" s="220"/>
      <c r="H34" s="220"/>
      <c r="I34" s="220"/>
      <c r="J34" s="220"/>
      <c r="K34" s="220"/>
      <c r="L34" s="220"/>
      <c r="M34" s="220"/>
      <c r="N34" s="219"/>
      <c r="O34" s="219"/>
      <c r="P34" s="219"/>
      <c r="Q34" s="219"/>
      <c r="R34" s="220"/>
      <c r="S34" s="220"/>
      <c r="T34" s="220"/>
      <c r="U34" s="220"/>
      <c r="V34" s="220"/>
      <c r="W34" s="220"/>
      <c r="X34" s="220"/>
      <c r="Y34" s="220"/>
      <c r="Z34" s="209"/>
      <c r="AA34" s="209"/>
      <c r="AB34" s="209"/>
      <c r="AC34" s="209"/>
      <c r="AD34" s="209"/>
      <c r="AE34" s="209"/>
      <c r="AF34" s="209"/>
      <c r="AG34" s="209" t="s">
        <v>234</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3" x14ac:dyDescent="0.2">
      <c r="A35" s="216"/>
      <c r="B35" s="217"/>
      <c r="C35" s="257" t="s">
        <v>260</v>
      </c>
      <c r="D35" s="248"/>
      <c r="E35" s="249">
        <v>5</v>
      </c>
      <c r="F35" s="220"/>
      <c r="G35" s="220"/>
      <c r="H35" s="220"/>
      <c r="I35" s="220"/>
      <c r="J35" s="220"/>
      <c r="K35" s="220"/>
      <c r="L35" s="220"/>
      <c r="M35" s="220"/>
      <c r="N35" s="219"/>
      <c r="O35" s="219"/>
      <c r="P35" s="219"/>
      <c r="Q35" s="219"/>
      <c r="R35" s="220"/>
      <c r="S35" s="220"/>
      <c r="T35" s="220"/>
      <c r="U35" s="220"/>
      <c r="V35" s="220"/>
      <c r="W35" s="220"/>
      <c r="X35" s="220"/>
      <c r="Y35" s="220"/>
      <c r="Z35" s="209"/>
      <c r="AA35" s="209"/>
      <c r="AB35" s="209"/>
      <c r="AC35" s="209"/>
      <c r="AD35" s="209"/>
      <c r="AE35" s="209"/>
      <c r="AF35" s="209"/>
      <c r="AG35" s="209" t="s">
        <v>234</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33">
        <v>8</v>
      </c>
      <c r="B36" s="234" t="s">
        <v>261</v>
      </c>
      <c r="C36" s="243" t="s">
        <v>262</v>
      </c>
      <c r="D36" s="235" t="s">
        <v>230</v>
      </c>
      <c r="E36" s="236">
        <v>2.895</v>
      </c>
      <c r="F36" s="237"/>
      <c r="G36" s="238">
        <f>ROUND(E36*F36,2)</f>
        <v>0</v>
      </c>
      <c r="H36" s="237"/>
      <c r="I36" s="238">
        <f>ROUND(E36*H36,2)</f>
        <v>0</v>
      </c>
      <c r="J36" s="237"/>
      <c r="K36" s="238">
        <f>ROUND(E36*J36,2)</f>
        <v>0</v>
      </c>
      <c r="L36" s="238">
        <v>21</v>
      </c>
      <c r="M36" s="238">
        <f>G36*(1+L36/100)</f>
        <v>0</v>
      </c>
      <c r="N36" s="236">
        <v>6.7000000000000002E-4</v>
      </c>
      <c r="O36" s="236">
        <f>ROUND(E36*N36,2)</f>
        <v>0</v>
      </c>
      <c r="P36" s="236">
        <v>8.2000000000000003E-2</v>
      </c>
      <c r="Q36" s="236">
        <f>ROUND(E36*P36,2)</f>
        <v>0.24</v>
      </c>
      <c r="R36" s="238"/>
      <c r="S36" s="238" t="s">
        <v>195</v>
      </c>
      <c r="T36" s="239" t="s">
        <v>196</v>
      </c>
      <c r="U36" s="220">
        <v>0.6</v>
      </c>
      <c r="V36" s="220">
        <f>ROUND(E36*U36,2)</f>
        <v>1.74</v>
      </c>
      <c r="W36" s="220"/>
      <c r="X36" s="220" t="s">
        <v>231</v>
      </c>
      <c r="Y36" s="220" t="s">
        <v>197</v>
      </c>
      <c r="Z36" s="209"/>
      <c r="AA36" s="209"/>
      <c r="AB36" s="209"/>
      <c r="AC36" s="209"/>
      <c r="AD36" s="209"/>
      <c r="AE36" s="209"/>
      <c r="AF36" s="209"/>
      <c r="AG36" s="209" t="s">
        <v>232</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2" x14ac:dyDescent="0.2">
      <c r="A37" s="216"/>
      <c r="B37" s="217"/>
      <c r="C37" s="257" t="s">
        <v>263</v>
      </c>
      <c r="D37" s="248"/>
      <c r="E37" s="249">
        <v>1.82</v>
      </c>
      <c r="F37" s="220"/>
      <c r="G37" s="220"/>
      <c r="H37" s="220"/>
      <c r="I37" s="220"/>
      <c r="J37" s="220"/>
      <c r="K37" s="220"/>
      <c r="L37" s="220"/>
      <c r="M37" s="220"/>
      <c r="N37" s="219"/>
      <c r="O37" s="219"/>
      <c r="P37" s="219"/>
      <c r="Q37" s="219"/>
      <c r="R37" s="220"/>
      <c r="S37" s="220"/>
      <c r="T37" s="220"/>
      <c r="U37" s="220"/>
      <c r="V37" s="220"/>
      <c r="W37" s="220"/>
      <c r="X37" s="220"/>
      <c r="Y37" s="220"/>
      <c r="Z37" s="209"/>
      <c r="AA37" s="209"/>
      <c r="AB37" s="209"/>
      <c r="AC37" s="209"/>
      <c r="AD37" s="209"/>
      <c r="AE37" s="209"/>
      <c r="AF37" s="209"/>
      <c r="AG37" s="209" t="s">
        <v>234</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3" x14ac:dyDescent="0.2">
      <c r="A38" s="216"/>
      <c r="B38" s="217"/>
      <c r="C38" s="257" t="s">
        <v>264</v>
      </c>
      <c r="D38" s="248"/>
      <c r="E38" s="249">
        <v>1.08</v>
      </c>
      <c r="F38" s="220"/>
      <c r="G38" s="220"/>
      <c r="H38" s="220"/>
      <c r="I38" s="220"/>
      <c r="J38" s="220"/>
      <c r="K38" s="220"/>
      <c r="L38" s="220"/>
      <c r="M38" s="220"/>
      <c r="N38" s="219"/>
      <c r="O38" s="219"/>
      <c r="P38" s="219"/>
      <c r="Q38" s="219"/>
      <c r="R38" s="220"/>
      <c r="S38" s="220"/>
      <c r="T38" s="220"/>
      <c r="U38" s="220"/>
      <c r="V38" s="220"/>
      <c r="W38" s="220"/>
      <c r="X38" s="220"/>
      <c r="Y38" s="220"/>
      <c r="Z38" s="209"/>
      <c r="AA38" s="209"/>
      <c r="AB38" s="209"/>
      <c r="AC38" s="209"/>
      <c r="AD38" s="209"/>
      <c r="AE38" s="209"/>
      <c r="AF38" s="209"/>
      <c r="AG38" s="209" t="s">
        <v>234</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2.5" outlineLevel="1" x14ac:dyDescent="0.2">
      <c r="A39" s="233">
        <v>9</v>
      </c>
      <c r="B39" s="234" t="s">
        <v>265</v>
      </c>
      <c r="C39" s="243" t="s">
        <v>266</v>
      </c>
      <c r="D39" s="235" t="s">
        <v>267</v>
      </c>
      <c r="E39" s="236">
        <v>6.3811499999999999</v>
      </c>
      <c r="F39" s="237"/>
      <c r="G39" s="238">
        <f>ROUND(E39*F39,2)</f>
        <v>0</v>
      </c>
      <c r="H39" s="237"/>
      <c r="I39" s="238">
        <f>ROUND(E39*H39,2)</f>
        <v>0</v>
      </c>
      <c r="J39" s="237"/>
      <c r="K39" s="238">
        <f>ROUND(E39*J39,2)</f>
        <v>0</v>
      </c>
      <c r="L39" s="238">
        <v>21</v>
      </c>
      <c r="M39" s="238">
        <f>G39*(1+L39/100)</f>
        <v>0</v>
      </c>
      <c r="N39" s="236">
        <v>0</v>
      </c>
      <c r="O39" s="236">
        <f>ROUND(E39*N39,2)</f>
        <v>0</v>
      </c>
      <c r="P39" s="236">
        <v>2.2000000000000002</v>
      </c>
      <c r="Q39" s="236">
        <f>ROUND(E39*P39,2)</f>
        <v>14.04</v>
      </c>
      <c r="R39" s="238"/>
      <c r="S39" s="238" t="s">
        <v>195</v>
      </c>
      <c r="T39" s="239" t="s">
        <v>196</v>
      </c>
      <c r="U39" s="220">
        <v>5.23</v>
      </c>
      <c r="V39" s="220">
        <f>ROUND(E39*U39,2)</f>
        <v>33.369999999999997</v>
      </c>
      <c r="W39" s="220"/>
      <c r="X39" s="220" t="s">
        <v>231</v>
      </c>
      <c r="Y39" s="220" t="s">
        <v>197</v>
      </c>
      <c r="Z39" s="209"/>
      <c r="AA39" s="209"/>
      <c r="AB39" s="209"/>
      <c r="AC39" s="209"/>
      <c r="AD39" s="209"/>
      <c r="AE39" s="209"/>
      <c r="AF39" s="209"/>
      <c r="AG39" s="209" t="s">
        <v>232</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2" x14ac:dyDescent="0.2">
      <c r="A40" s="216"/>
      <c r="B40" s="217"/>
      <c r="C40" s="257" t="s">
        <v>268</v>
      </c>
      <c r="D40" s="248"/>
      <c r="E40" s="249">
        <v>6.38</v>
      </c>
      <c r="F40" s="220"/>
      <c r="G40" s="220"/>
      <c r="H40" s="220"/>
      <c r="I40" s="220"/>
      <c r="J40" s="220"/>
      <c r="K40" s="220"/>
      <c r="L40" s="220"/>
      <c r="M40" s="220"/>
      <c r="N40" s="219"/>
      <c r="O40" s="219"/>
      <c r="P40" s="219"/>
      <c r="Q40" s="219"/>
      <c r="R40" s="220"/>
      <c r="S40" s="220"/>
      <c r="T40" s="220"/>
      <c r="U40" s="220"/>
      <c r="V40" s="220"/>
      <c r="W40" s="220"/>
      <c r="X40" s="220"/>
      <c r="Y40" s="220"/>
      <c r="Z40" s="209"/>
      <c r="AA40" s="209"/>
      <c r="AB40" s="209"/>
      <c r="AC40" s="209"/>
      <c r="AD40" s="209"/>
      <c r="AE40" s="209"/>
      <c r="AF40" s="209"/>
      <c r="AG40" s="209" t="s">
        <v>234</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3">
        <v>10</v>
      </c>
      <c r="B41" s="234" t="s">
        <v>269</v>
      </c>
      <c r="C41" s="243" t="s">
        <v>270</v>
      </c>
      <c r="D41" s="235" t="s">
        <v>230</v>
      </c>
      <c r="E41" s="236">
        <v>127.623</v>
      </c>
      <c r="F41" s="237"/>
      <c r="G41" s="238">
        <f>ROUND(E41*F41,2)</f>
        <v>0</v>
      </c>
      <c r="H41" s="237"/>
      <c r="I41" s="238">
        <f>ROUND(E41*H41,2)</f>
        <v>0</v>
      </c>
      <c r="J41" s="237"/>
      <c r="K41" s="238">
        <f>ROUND(E41*J41,2)</f>
        <v>0</v>
      </c>
      <c r="L41" s="238">
        <v>21</v>
      </c>
      <c r="M41" s="238">
        <f>G41*(1+L41/100)</f>
        <v>0</v>
      </c>
      <c r="N41" s="236">
        <v>0</v>
      </c>
      <c r="O41" s="236">
        <f>ROUND(E41*N41,2)</f>
        <v>0</v>
      </c>
      <c r="P41" s="236">
        <v>0.02</v>
      </c>
      <c r="Q41" s="236">
        <f>ROUND(E41*P41,2)</f>
        <v>2.5499999999999998</v>
      </c>
      <c r="R41" s="238"/>
      <c r="S41" s="238" t="s">
        <v>195</v>
      </c>
      <c r="T41" s="239" t="s">
        <v>196</v>
      </c>
      <c r="U41" s="220">
        <v>0.23</v>
      </c>
      <c r="V41" s="220">
        <f>ROUND(E41*U41,2)</f>
        <v>29.35</v>
      </c>
      <c r="W41" s="220"/>
      <c r="X41" s="220" t="s">
        <v>231</v>
      </c>
      <c r="Y41" s="220" t="s">
        <v>197</v>
      </c>
      <c r="Z41" s="209"/>
      <c r="AA41" s="209"/>
      <c r="AB41" s="209"/>
      <c r="AC41" s="209"/>
      <c r="AD41" s="209"/>
      <c r="AE41" s="209"/>
      <c r="AF41" s="209"/>
      <c r="AG41" s="209" t="s">
        <v>232</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2" x14ac:dyDescent="0.2">
      <c r="A42" s="216"/>
      <c r="B42" s="217"/>
      <c r="C42" s="257" t="s">
        <v>271</v>
      </c>
      <c r="D42" s="248"/>
      <c r="E42" s="249"/>
      <c r="F42" s="220"/>
      <c r="G42" s="220"/>
      <c r="H42" s="220"/>
      <c r="I42" s="220"/>
      <c r="J42" s="220"/>
      <c r="K42" s="220"/>
      <c r="L42" s="220"/>
      <c r="M42" s="220"/>
      <c r="N42" s="219"/>
      <c r="O42" s="219"/>
      <c r="P42" s="219"/>
      <c r="Q42" s="219"/>
      <c r="R42" s="220"/>
      <c r="S42" s="220"/>
      <c r="T42" s="220"/>
      <c r="U42" s="220"/>
      <c r="V42" s="220"/>
      <c r="W42" s="220"/>
      <c r="X42" s="220"/>
      <c r="Y42" s="220"/>
      <c r="Z42" s="209"/>
      <c r="AA42" s="209"/>
      <c r="AB42" s="209"/>
      <c r="AC42" s="209"/>
      <c r="AD42" s="209"/>
      <c r="AE42" s="209"/>
      <c r="AF42" s="209"/>
      <c r="AG42" s="209" t="s">
        <v>234</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3" x14ac:dyDescent="0.2">
      <c r="A43" s="216"/>
      <c r="B43" s="217"/>
      <c r="C43" s="257" t="s">
        <v>272</v>
      </c>
      <c r="D43" s="248"/>
      <c r="E43" s="249">
        <v>4.38</v>
      </c>
      <c r="F43" s="220"/>
      <c r="G43" s="220"/>
      <c r="H43" s="220"/>
      <c r="I43" s="220"/>
      <c r="J43" s="220"/>
      <c r="K43" s="220"/>
      <c r="L43" s="220"/>
      <c r="M43" s="220"/>
      <c r="N43" s="219"/>
      <c r="O43" s="219"/>
      <c r="P43" s="219"/>
      <c r="Q43" s="219"/>
      <c r="R43" s="220"/>
      <c r="S43" s="220"/>
      <c r="T43" s="220"/>
      <c r="U43" s="220"/>
      <c r="V43" s="220"/>
      <c r="W43" s="220"/>
      <c r="X43" s="220"/>
      <c r="Y43" s="220"/>
      <c r="Z43" s="209"/>
      <c r="AA43" s="209"/>
      <c r="AB43" s="209"/>
      <c r="AC43" s="209"/>
      <c r="AD43" s="209"/>
      <c r="AE43" s="209"/>
      <c r="AF43" s="209"/>
      <c r="AG43" s="209" t="s">
        <v>234</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3" x14ac:dyDescent="0.2">
      <c r="A44" s="216"/>
      <c r="B44" s="217"/>
      <c r="C44" s="257" t="s">
        <v>273</v>
      </c>
      <c r="D44" s="248"/>
      <c r="E44" s="249">
        <v>1.97</v>
      </c>
      <c r="F44" s="220"/>
      <c r="G44" s="220"/>
      <c r="H44" s="220"/>
      <c r="I44" s="220"/>
      <c r="J44" s="220"/>
      <c r="K44" s="220"/>
      <c r="L44" s="220"/>
      <c r="M44" s="220"/>
      <c r="N44" s="219"/>
      <c r="O44" s="219"/>
      <c r="P44" s="219"/>
      <c r="Q44" s="219"/>
      <c r="R44" s="220"/>
      <c r="S44" s="220"/>
      <c r="T44" s="220"/>
      <c r="U44" s="220"/>
      <c r="V44" s="220"/>
      <c r="W44" s="220"/>
      <c r="X44" s="220"/>
      <c r="Y44" s="220"/>
      <c r="Z44" s="209"/>
      <c r="AA44" s="209"/>
      <c r="AB44" s="209"/>
      <c r="AC44" s="209"/>
      <c r="AD44" s="209"/>
      <c r="AE44" s="209"/>
      <c r="AF44" s="209"/>
      <c r="AG44" s="209" t="s">
        <v>234</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3" x14ac:dyDescent="0.2">
      <c r="A45" s="216"/>
      <c r="B45" s="217"/>
      <c r="C45" s="257" t="s">
        <v>274</v>
      </c>
      <c r="D45" s="248"/>
      <c r="E45" s="249">
        <v>2.94</v>
      </c>
      <c r="F45" s="220"/>
      <c r="G45" s="220"/>
      <c r="H45" s="220"/>
      <c r="I45" s="220"/>
      <c r="J45" s="220"/>
      <c r="K45" s="220"/>
      <c r="L45" s="220"/>
      <c r="M45" s="220"/>
      <c r="N45" s="219"/>
      <c r="O45" s="219"/>
      <c r="P45" s="219"/>
      <c r="Q45" s="219"/>
      <c r="R45" s="220"/>
      <c r="S45" s="220"/>
      <c r="T45" s="220"/>
      <c r="U45" s="220"/>
      <c r="V45" s="220"/>
      <c r="W45" s="220"/>
      <c r="X45" s="220"/>
      <c r="Y45" s="220"/>
      <c r="Z45" s="209"/>
      <c r="AA45" s="209"/>
      <c r="AB45" s="209"/>
      <c r="AC45" s="209"/>
      <c r="AD45" s="209"/>
      <c r="AE45" s="209"/>
      <c r="AF45" s="209"/>
      <c r="AG45" s="209" t="s">
        <v>234</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3" x14ac:dyDescent="0.2">
      <c r="A46" s="216"/>
      <c r="B46" s="217"/>
      <c r="C46" s="257" t="s">
        <v>275</v>
      </c>
      <c r="D46" s="248"/>
      <c r="E46" s="249">
        <v>3.03</v>
      </c>
      <c r="F46" s="220"/>
      <c r="G46" s="220"/>
      <c r="H46" s="220"/>
      <c r="I46" s="220"/>
      <c r="J46" s="220"/>
      <c r="K46" s="220"/>
      <c r="L46" s="220"/>
      <c r="M46" s="220"/>
      <c r="N46" s="219"/>
      <c r="O46" s="219"/>
      <c r="P46" s="219"/>
      <c r="Q46" s="219"/>
      <c r="R46" s="220"/>
      <c r="S46" s="220"/>
      <c r="T46" s="220"/>
      <c r="U46" s="220"/>
      <c r="V46" s="220"/>
      <c r="W46" s="220"/>
      <c r="X46" s="220"/>
      <c r="Y46" s="220"/>
      <c r="Z46" s="209"/>
      <c r="AA46" s="209"/>
      <c r="AB46" s="209"/>
      <c r="AC46" s="209"/>
      <c r="AD46" s="209"/>
      <c r="AE46" s="209"/>
      <c r="AF46" s="209"/>
      <c r="AG46" s="209" t="s">
        <v>234</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3" x14ac:dyDescent="0.2">
      <c r="A47" s="216"/>
      <c r="B47" s="217"/>
      <c r="C47" s="257" t="s">
        <v>276</v>
      </c>
      <c r="D47" s="248"/>
      <c r="E47" s="249">
        <v>1.73</v>
      </c>
      <c r="F47" s="220"/>
      <c r="G47" s="220"/>
      <c r="H47" s="220"/>
      <c r="I47" s="220"/>
      <c r="J47" s="220"/>
      <c r="K47" s="220"/>
      <c r="L47" s="220"/>
      <c r="M47" s="220"/>
      <c r="N47" s="219"/>
      <c r="O47" s="219"/>
      <c r="P47" s="219"/>
      <c r="Q47" s="219"/>
      <c r="R47" s="220"/>
      <c r="S47" s="220"/>
      <c r="T47" s="220"/>
      <c r="U47" s="220"/>
      <c r="V47" s="220"/>
      <c r="W47" s="220"/>
      <c r="X47" s="220"/>
      <c r="Y47" s="220"/>
      <c r="Z47" s="209"/>
      <c r="AA47" s="209"/>
      <c r="AB47" s="209"/>
      <c r="AC47" s="209"/>
      <c r="AD47" s="209"/>
      <c r="AE47" s="209"/>
      <c r="AF47" s="209"/>
      <c r="AG47" s="209" t="s">
        <v>234</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3" x14ac:dyDescent="0.2">
      <c r="A48" s="216"/>
      <c r="B48" s="217"/>
      <c r="C48" s="257" t="s">
        <v>277</v>
      </c>
      <c r="D48" s="248"/>
      <c r="E48" s="249">
        <v>9.4499999999999993</v>
      </c>
      <c r="F48" s="220"/>
      <c r="G48" s="220"/>
      <c r="H48" s="220"/>
      <c r="I48" s="220"/>
      <c r="J48" s="220"/>
      <c r="K48" s="220"/>
      <c r="L48" s="220"/>
      <c r="M48" s="220"/>
      <c r="N48" s="219"/>
      <c r="O48" s="219"/>
      <c r="P48" s="219"/>
      <c r="Q48" s="219"/>
      <c r="R48" s="220"/>
      <c r="S48" s="220"/>
      <c r="T48" s="220"/>
      <c r="U48" s="220"/>
      <c r="V48" s="220"/>
      <c r="W48" s="220"/>
      <c r="X48" s="220"/>
      <c r="Y48" s="220"/>
      <c r="Z48" s="209"/>
      <c r="AA48" s="209"/>
      <c r="AB48" s="209"/>
      <c r="AC48" s="209"/>
      <c r="AD48" s="209"/>
      <c r="AE48" s="209"/>
      <c r="AF48" s="209"/>
      <c r="AG48" s="209" t="s">
        <v>234</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3" x14ac:dyDescent="0.2">
      <c r="A49" s="216"/>
      <c r="B49" s="217"/>
      <c r="C49" s="257" t="s">
        <v>278</v>
      </c>
      <c r="D49" s="248"/>
      <c r="E49" s="249">
        <v>8.3800000000000008</v>
      </c>
      <c r="F49" s="220"/>
      <c r="G49" s="220"/>
      <c r="H49" s="220"/>
      <c r="I49" s="220"/>
      <c r="J49" s="220"/>
      <c r="K49" s="220"/>
      <c r="L49" s="220"/>
      <c r="M49" s="220"/>
      <c r="N49" s="219"/>
      <c r="O49" s="219"/>
      <c r="P49" s="219"/>
      <c r="Q49" s="219"/>
      <c r="R49" s="220"/>
      <c r="S49" s="220"/>
      <c r="T49" s="220"/>
      <c r="U49" s="220"/>
      <c r="V49" s="220"/>
      <c r="W49" s="220"/>
      <c r="X49" s="220"/>
      <c r="Y49" s="220"/>
      <c r="Z49" s="209"/>
      <c r="AA49" s="209"/>
      <c r="AB49" s="209"/>
      <c r="AC49" s="209"/>
      <c r="AD49" s="209"/>
      <c r="AE49" s="209"/>
      <c r="AF49" s="209"/>
      <c r="AG49" s="209" t="s">
        <v>234</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3" x14ac:dyDescent="0.2">
      <c r="A50" s="216"/>
      <c r="B50" s="217"/>
      <c r="C50" s="257" t="s">
        <v>279</v>
      </c>
      <c r="D50" s="248"/>
      <c r="E50" s="249">
        <v>1.1200000000000001</v>
      </c>
      <c r="F50" s="220"/>
      <c r="G50" s="220"/>
      <c r="H50" s="220"/>
      <c r="I50" s="220"/>
      <c r="J50" s="220"/>
      <c r="K50" s="220"/>
      <c r="L50" s="220"/>
      <c r="M50" s="220"/>
      <c r="N50" s="219"/>
      <c r="O50" s="219"/>
      <c r="P50" s="219"/>
      <c r="Q50" s="219"/>
      <c r="R50" s="220"/>
      <c r="S50" s="220"/>
      <c r="T50" s="220"/>
      <c r="U50" s="220"/>
      <c r="V50" s="220"/>
      <c r="W50" s="220"/>
      <c r="X50" s="220"/>
      <c r="Y50" s="220"/>
      <c r="Z50" s="209"/>
      <c r="AA50" s="209"/>
      <c r="AB50" s="209"/>
      <c r="AC50" s="209"/>
      <c r="AD50" s="209"/>
      <c r="AE50" s="209"/>
      <c r="AF50" s="209"/>
      <c r="AG50" s="209" t="s">
        <v>234</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3" x14ac:dyDescent="0.2">
      <c r="A51" s="216"/>
      <c r="B51" s="217"/>
      <c r="C51" s="257" t="s">
        <v>280</v>
      </c>
      <c r="D51" s="248"/>
      <c r="E51" s="249">
        <v>10.9</v>
      </c>
      <c r="F51" s="220"/>
      <c r="G51" s="220"/>
      <c r="H51" s="220"/>
      <c r="I51" s="220"/>
      <c r="J51" s="220"/>
      <c r="K51" s="220"/>
      <c r="L51" s="220"/>
      <c r="M51" s="220"/>
      <c r="N51" s="219"/>
      <c r="O51" s="219"/>
      <c r="P51" s="219"/>
      <c r="Q51" s="219"/>
      <c r="R51" s="220"/>
      <c r="S51" s="220"/>
      <c r="T51" s="220"/>
      <c r="U51" s="220"/>
      <c r="V51" s="220"/>
      <c r="W51" s="220"/>
      <c r="X51" s="220"/>
      <c r="Y51" s="220"/>
      <c r="Z51" s="209"/>
      <c r="AA51" s="209"/>
      <c r="AB51" s="209"/>
      <c r="AC51" s="209"/>
      <c r="AD51" s="209"/>
      <c r="AE51" s="209"/>
      <c r="AF51" s="209"/>
      <c r="AG51" s="209" t="s">
        <v>234</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3" x14ac:dyDescent="0.2">
      <c r="A52" s="216"/>
      <c r="B52" s="217"/>
      <c r="C52" s="257" t="s">
        <v>281</v>
      </c>
      <c r="D52" s="248"/>
      <c r="E52" s="249">
        <v>10.050000000000001</v>
      </c>
      <c r="F52" s="220"/>
      <c r="G52" s="220"/>
      <c r="H52" s="220"/>
      <c r="I52" s="220"/>
      <c r="J52" s="220"/>
      <c r="K52" s="220"/>
      <c r="L52" s="220"/>
      <c r="M52" s="220"/>
      <c r="N52" s="219"/>
      <c r="O52" s="219"/>
      <c r="P52" s="219"/>
      <c r="Q52" s="219"/>
      <c r="R52" s="220"/>
      <c r="S52" s="220"/>
      <c r="T52" s="220"/>
      <c r="U52" s="220"/>
      <c r="V52" s="220"/>
      <c r="W52" s="220"/>
      <c r="X52" s="220"/>
      <c r="Y52" s="220"/>
      <c r="Z52" s="209"/>
      <c r="AA52" s="209"/>
      <c r="AB52" s="209"/>
      <c r="AC52" s="209"/>
      <c r="AD52" s="209"/>
      <c r="AE52" s="209"/>
      <c r="AF52" s="209"/>
      <c r="AG52" s="209" t="s">
        <v>234</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3" x14ac:dyDescent="0.2">
      <c r="A53" s="216"/>
      <c r="B53" s="217"/>
      <c r="C53" s="257" t="s">
        <v>282</v>
      </c>
      <c r="D53" s="248"/>
      <c r="E53" s="249">
        <v>1.49</v>
      </c>
      <c r="F53" s="220"/>
      <c r="G53" s="220"/>
      <c r="H53" s="220"/>
      <c r="I53" s="220"/>
      <c r="J53" s="220"/>
      <c r="K53" s="220"/>
      <c r="L53" s="220"/>
      <c r="M53" s="220"/>
      <c r="N53" s="219"/>
      <c r="O53" s="219"/>
      <c r="P53" s="219"/>
      <c r="Q53" s="219"/>
      <c r="R53" s="220"/>
      <c r="S53" s="220"/>
      <c r="T53" s="220"/>
      <c r="U53" s="220"/>
      <c r="V53" s="220"/>
      <c r="W53" s="220"/>
      <c r="X53" s="220"/>
      <c r="Y53" s="220"/>
      <c r="Z53" s="209"/>
      <c r="AA53" s="209"/>
      <c r="AB53" s="209"/>
      <c r="AC53" s="209"/>
      <c r="AD53" s="209"/>
      <c r="AE53" s="209"/>
      <c r="AF53" s="209"/>
      <c r="AG53" s="209" t="s">
        <v>234</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3" x14ac:dyDescent="0.2">
      <c r="A54" s="216"/>
      <c r="B54" s="217"/>
      <c r="C54" s="257" t="s">
        <v>283</v>
      </c>
      <c r="D54" s="248"/>
      <c r="E54" s="249">
        <v>1.21</v>
      </c>
      <c r="F54" s="220"/>
      <c r="G54" s="220"/>
      <c r="H54" s="220"/>
      <c r="I54" s="220"/>
      <c r="J54" s="220"/>
      <c r="K54" s="220"/>
      <c r="L54" s="220"/>
      <c r="M54" s="220"/>
      <c r="N54" s="219"/>
      <c r="O54" s="219"/>
      <c r="P54" s="219"/>
      <c r="Q54" s="219"/>
      <c r="R54" s="220"/>
      <c r="S54" s="220"/>
      <c r="T54" s="220"/>
      <c r="U54" s="220"/>
      <c r="V54" s="220"/>
      <c r="W54" s="220"/>
      <c r="X54" s="220"/>
      <c r="Y54" s="220"/>
      <c r="Z54" s="209"/>
      <c r="AA54" s="209"/>
      <c r="AB54" s="209"/>
      <c r="AC54" s="209"/>
      <c r="AD54" s="209"/>
      <c r="AE54" s="209"/>
      <c r="AF54" s="209"/>
      <c r="AG54" s="209" t="s">
        <v>234</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3" x14ac:dyDescent="0.2">
      <c r="A55" s="216"/>
      <c r="B55" s="217"/>
      <c r="C55" s="257" t="s">
        <v>284</v>
      </c>
      <c r="D55" s="248"/>
      <c r="E55" s="249">
        <v>1.36</v>
      </c>
      <c r="F55" s="220"/>
      <c r="G55" s="220"/>
      <c r="H55" s="220"/>
      <c r="I55" s="220"/>
      <c r="J55" s="220"/>
      <c r="K55" s="220"/>
      <c r="L55" s="220"/>
      <c r="M55" s="220"/>
      <c r="N55" s="219"/>
      <c r="O55" s="219"/>
      <c r="P55" s="219"/>
      <c r="Q55" s="219"/>
      <c r="R55" s="220"/>
      <c r="S55" s="220"/>
      <c r="T55" s="220"/>
      <c r="U55" s="220"/>
      <c r="V55" s="220"/>
      <c r="W55" s="220"/>
      <c r="X55" s="220"/>
      <c r="Y55" s="220"/>
      <c r="Z55" s="209"/>
      <c r="AA55" s="209"/>
      <c r="AB55" s="209"/>
      <c r="AC55" s="209"/>
      <c r="AD55" s="209"/>
      <c r="AE55" s="209"/>
      <c r="AF55" s="209"/>
      <c r="AG55" s="209" t="s">
        <v>234</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3" x14ac:dyDescent="0.2">
      <c r="A56" s="216"/>
      <c r="B56" s="217"/>
      <c r="C56" s="257" t="s">
        <v>285</v>
      </c>
      <c r="D56" s="248"/>
      <c r="E56" s="249">
        <v>3.08</v>
      </c>
      <c r="F56" s="220"/>
      <c r="G56" s="220"/>
      <c r="H56" s="220"/>
      <c r="I56" s="220"/>
      <c r="J56" s="220"/>
      <c r="K56" s="220"/>
      <c r="L56" s="220"/>
      <c r="M56" s="220"/>
      <c r="N56" s="219"/>
      <c r="O56" s="219"/>
      <c r="P56" s="219"/>
      <c r="Q56" s="219"/>
      <c r="R56" s="220"/>
      <c r="S56" s="220"/>
      <c r="T56" s="220"/>
      <c r="U56" s="220"/>
      <c r="V56" s="220"/>
      <c r="W56" s="220"/>
      <c r="X56" s="220"/>
      <c r="Y56" s="220"/>
      <c r="Z56" s="209"/>
      <c r="AA56" s="209"/>
      <c r="AB56" s="209"/>
      <c r="AC56" s="209"/>
      <c r="AD56" s="209"/>
      <c r="AE56" s="209"/>
      <c r="AF56" s="209"/>
      <c r="AG56" s="209" t="s">
        <v>234</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3" x14ac:dyDescent="0.2">
      <c r="A57" s="216"/>
      <c r="B57" s="217"/>
      <c r="C57" s="257" t="s">
        <v>286</v>
      </c>
      <c r="D57" s="248"/>
      <c r="E57" s="249">
        <v>14.39</v>
      </c>
      <c r="F57" s="220"/>
      <c r="G57" s="220"/>
      <c r="H57" s="220"/>
      <c r="I57" s="220"/>
      <c r="J57" s="220"/>
      <c r="K57" s="220"/>
      <c r="L57" s="220"/>
      <c r="M57" s="220"/>
      <c r="N57" s="219"/>
      <c r="O57" s="219"/>
      <c r="P57" s="219"/>
      <c r="Q57" s="219"/>
      <c r="R57" s="220"/>
      <c r="S57" s="220"/>
      <c r="T57" s="220"/>
      <c r="U57" s="220"/>
      <c r="V57" s="220"/>
      <c r="W57" s="220"/>
      <c r="X57" s="220"/>
      <c r="Y57" s="220"/>
      <c r="Z57" s="209"/>
      <c r="AA57" s="209"/>
      <c r="AB57" s="209"/>
      <c r="AC57" s="209"/>
      <c r="AD57" s="209"/>
      <c r="AE57" s="209"/>
      <c r="AF57" s="209"/>
      <c r="AG57" s="209" t="s">
        <v>234</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3" x14ac:dyDescent="0.2">
      <c r="A58" s="216"/>
      <c r="B58" s="217"/>
      <c r="C58" s="257" t="s">
        <v>287</v>
      </c>
      <c r="D58" s="248"/>
      <c r="E58" s="249">
        <v>24.85</v>
      </c>
      <c r="F58" s="220"/>
      <c r="G58" s="220"/>
      <c r="H58" s="220"/>
      <c r="I58" s="220"/>
      <c r="J58" s="220"/>
      <c r="K58" s="220"/>
      <c r="L58" s="220"/>
      <c r="M58" s="220"/>
      <c r="N58" s="219"/>
      <c r="O58" s="219"/>
      <c r="P58" s="219"/>
      <c r="Q58" s="219"/>
      <c r="R58" s="220"/>
      <c r="S58" s="220"/>
      <c r="T58" s="220"/>
      <c r="U58" s="220"/>
      <c r="V58" s="220"/>
      <c r="W58" s="220"/>
      <c r="X58" s="220"/>
      <c r="Y58" s="220"/>
      <c r="Z58" s="209"/>
      <c r="AA58" s="209"/>
      <c r="AB58" s="209"/>
      <c r="AC58" s="209"/>
      <c r="AD58" s="209"/>
      <c r="AE58" s="209"/>
      <c r="AF58" s="209"/>
      <c r="AG58" s="209" t="s">
        <v>234</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3" x14ac:dyDescent="0.2">
      <c r="A59" s="216"/>
      <c r="B59" s="217"/>
      <c r="C59" s="257" t="s">
        <v>288</v>
      </c>
      <c r="D59" s="248"/>
      <c r="E59" s="249">
        <v>27.29</v>
      </c>
      <c r="F59" s="220"/>
      <c r="G59" s="220"/>
      <c r="H59" s="220"/>
      <c r="I59" s="220"/>
      <c r="J59" s="220"/>
      <c r="K59" s="220"/>
      <c r="L59" s="220"/>
      <c r="M59" s="220"/>
      <c r="N59" s="219"/>
      <c r="O59" s="219"/>
      <c r="P59" s="219"/>
      <c r="Q59" s="219"/>
      <c r="R59" s="220"/>
      <c r="S59" s="220"/>
      <c r="T59" s="220"/>
      <c r="U59" s="220"/>
      <c r="V59" s="220"/>
      <c r="W59" s="220"/>
      <c r="X59" s="220"/>
      <c r="Y59" s="220"/>
      <c r="Z59" s="209"/>
      <c r="AA59" s="209"/>
      <c r="AB59" s="209"/>
      <c r="AC59" s="209"/>
      <c r="AD59" s="209"/>
      <c r="AE59" s="209"/>
      <c r="AF59" s="209"/>
      <c r="AG59" s="209" t="s">
        <v>234</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33">
        <v>11</v>
      </c>
      <c r="B60" s="234" t="s">
        <v>289</v>
      </c>
      <c r="C60" s="243" t="s">
        <v>290</v>
      </c>
      <c r="D60" s="235" t="s">
        <v>291</v>
      </c>
      <c r="E60" s="236">
        <v>3</v>
      </c>
      <c r="F60" s="237"/>
      <c r="G60" s="238">
        <f>ROUND(E60*F60,2)</f>
        <v>0</v>
      </c>
      <c r="H60" s="237"/>
      <c r="I60" s="238">
        <f>ROUND(E60*H60,2)</f>
        <v>0</v>
      </c>
      <c r="J60" s="237"/>
      <c r="K60" s="238">
        <f>ROUND(E60*J60,2)</f>
        <v>0</v>
      </c>
      <c r="L60" s="238">
        <v>21</v>
      </c>
      <c r="M60" s="238">
        <f>G60*(1+L60/100)</f>
        <v>0</v>
      </c>
      <c r="N60" s="236">
        <v>0</v>
      </c>
      <c r="O60" s="236">
        <f>ROUND(E60*N60,2)</f>
        <v>0</v>
      </c>
      <c r="P60" s="236">
        <v>0</v>
      </c>
      <c r="Q60" s="236">
        <f>ROUND(E60*P60,2)</f>
        <v>0</v>
      </c>
      <c r="R60" s="238"/>
      <c r="S60" s="238" t="s">
        <v>195</v>
      </c>
      <c r="T60" s="239" t="s">
        <v>196</v>
      </c>
      <c r="U60" s="220">
        <v>0.03</v>
      </c>
      <c r="V60" s="220">
        <f>ROUND(E60*U60,2)</f>
        <v>0.09</v>
      </c>
      <c r="W60" s="220"/>
      <c r="X60" s="220" t="s">
        <v>231</v>
      </c>
      <c r="Y60" s="220" t="s">
        <v>197</v>
      </c>
      <c r="Z60" s="209"/>
      <c r="AA60" s="209"/>
      <c r="AB60" s="209"/>
      <c r="AC60" s="209"/>
      <c r="AD60" s="209"/>
      <c r="AE60" s="209"/>
      <c r="AF60" s="209"/>
      <c r="AG60" s="209" t="s">
        <v>232</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2" x14ac:dyDescent="0.2">
      <c r="A61" s="216"/>
      <c r="B61" s="217"/>
      <c r="C61" s="257" t="s">
        <v>292</v>
      </c>
      <c r="D61" s="248"/>
      <c r="E61" s="249"/>
      <c r="F61" s="220"/>
      <c r="G61" s="220"/>
      <c r="H61" s="220"/>
      <c r="I61" s="220"/>
      <c r="J61" s="220"/>
      <c r="K61" s="220"/>
      <c r="L61" s="220"/>
      <c r="M61" s="220"/>
      <c r="N61" s="219"/>
      <c r="O61" s="219"/>
      <c r="P61" s="219"/>
      <c r="Q61" s="219"/>
      <c r="R61" s="220"/>
      <c r="S61" s="220"/>
      <c r="T61" s="220"/>
      <c r="U61" s="220"/>
      <c r="V61" s="220"/>
      <c r="W61" s="220"/>
      <c r="X61" s="220"/>
      <c r="Y61" s="220"/>
      <c r="Z61" s="209"/>
      <c r="AA61" s="209"/>
      <c r="AB61" s="209"/>
      <c r="AC61" s="209"/>
      <c r="AD61" s="209"/>
      <c r="AE61" s="209"/>
      <c r="AF61" s="209"/>
      <c r="AG61" s="209" t="s">
        <v>234</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3" x14ac:dyDescent="0.2">
      <c r="A62" s="216"/>
      <c r="B62" s="217"/>
      <c r="C62" s="257" t="s">
        <v>293</v>
      </c>
      <c r="D62" s="248"/>
      <c r="E62" s="249">
        <v>1</v>
      </c>
      <c r="F62" s="220"/>
      <c r="G62" s="220"/>
      <c r="H62" s="220"/>
      <c r="I62" s="220"/>
      <c r="J62" s="220"/>
      <c r="K62" s="220"/>
      <c r="L62" s="220"/>
      <c r="M62" s="220"/>
      <c r="N62" s="219"/>
      <c r="O62" s="219"/>
      <c r="P62" s="219"/>
      <c r="Q62" s="219"/>
      <c r="R62" s="220"/>
      <c r="S62" s="220"/>
      <c r="T62" s="220"/>
      <c r="U62" s="220"/>
      <c r="V62" s="220"/>
      <c r="W62" s="220"/>
      <c r="X62" s="220"/>
      <c r="Y62" s="220"/>
      <c r="Z62" s="209"/>
      <c r="AA62" s="209"/>
      <c r="AB62" s="209"/>
      <c r="AC62" s="209"/>
      <c r="AD62" s="209"/>
      <c r="AE62" s="209"/>
      <c r="AF62" s="209"/>
      <c r="AG62" s="209" t="s">
        <v>234</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3" x14ac:dyDescent="0.2">
      <c r="A63" s="216"/>
      <c r="B63" s="217"/>
      <c r="C63" s="257" t="s">
        <v>294</v>
      </c>
      <c r="D63" s="248"/>
      <c r="E63" s="249">
        <v>1</v>
      </c>
      <c r="F63" s="220"/>
      <c r="G63" s="220"/>
      <c r="H63" s="220"/>
      <c r="I63" s="220"/>
      <c r="J63" s="220"/>
      <c r="K63" s="220"/>
      <c r="L63" s="220"/>
      <c r="M63" s="220"/>
      <c r="N63" s="219"/>
      <c r="O63" s="219"/>
      <c r="P63" s="219"/>
      <c r="Q63" s="219"/>
      <c r="R63" s="220"/>
      <c r="S63" s="220"/>
      <c r="T63" s="220"/>
      <c r="U63" s="220"/>
      <c r="V63" s="220"/>
      <c r="W63" s="220"/>
      <c r="X63" s="220"/>
      <c r="Y63" s="220"/>
      <c r="Z63" s="209"/>
      <c r="AA63" s="209"/>
      <c r="AB63" s="209"/>
      <c r="AC63" s="209"/>
      <c r="AD63" s="209"/>
      <c r="AE63" s="209"/>
      <c r="AF63" s="209"/>
      <c r="AG63" s="209" t="s">
        <v>234</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3" x14ac:dyDescent="0.2">
      <c r="A64" s="216"/>
      <c r="B64" s="217"/>
      <c r="C64" s="257" t="s">
        <v>295</v>
      </c>
      <c r="D64" s="248"/>
      <c r="E64" s="249">
        <v>1</v>
      </c>
      <c r="F64" s="220"/>
      <c r="G64" s="220"/>
      <c r="H64" s="220"/>
      <c r="I64" s="220"/>
      <c r="J64" s="220"/>
      <c r="K64" s="220"/>
      <c r="L64" s="220"/>
      <c r="M64" s="220"/>
      <c r="N64" s="219"/>
      <c r="O64" s="219"/>
      <c r="P64" s="219"/>
      <c r="Q64" s="219"/>
      <c r="R64" s="220"/>
      <c r="S64" s="220"/>
      <c r="T64" s="220"/>
      <c r="U64" s="220"/>
      <c r="V64" s="220"/>
      <c r="W64" s="220"/>
      <c r="X64" s="220"/>
      <c r="Y64" s="220"/>
      <c r="Z64" s="209"/>
      <c r="AA64" s="209"/>
      <c r="AB64" s="209"/>
      <c r="AC64" s="209"/>
      <c r="AD64" s="209"/>
      <c r="AE64" s="209"/>
      <c r="AF64" s="209"/>
      <c r="AG64" s="209" t="s">
        <v>234</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3">
        <v>12</v>
      </c>
      <c r="B65" s="234" t="s">
        <v>296</v>
      </c>
      <c r="C65" s="243" t="s">
        <v>297</v>
      </c>
      <c r="D65" s="235" t="s">
        <v>291</v>
      </c>
      <c r="E65" s="236">
        <v>20</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195</v>
      </c>
      <c r="T65" s="239" t="s">
        <v>196</v>
      </c>
      <c r="U65" s="220">
        <v>0.05</v>
      </c>
      <c r="V65" s="220">
        <f>ROUND(E65*U65,2)</f>
        <v>1</v>
      </c>
      <c r="W65" s="220"/>
      <c r="X65" s="220" t="s">
        <v>231</v>
      </c>
      <c r="Y65" s="220" t="s">
        <v>197</v>
      </c>
      <c r="Z65" s="209"/>
      <c r="AA65" s="209"/>
      <c r="AB65" s="209"/>
      <c r="AC65" s="209"/>
      <c r="AD65" s="209"/>
      <c r="AE65" s="209"/>
      <c r="AF65" s="209"/>
      <c r="AG65" s="209" t="s">
        <v>232</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2" x14ac:dyDescent="0.2">
      <c r="A66" s="216"/>
      <c r="B66" s="217"/>
      <c r="C66" s="257" t="s">
        <v>298</v>
      </c>
      <c r="D66" s="248"/>
      <c r="E66" s="249"/>
      <c r="F66" s="220"/>
      <c r="G66" s="220"/>
      <c r="H66" s="220"/>
      <c r="I66" s="220"/>
      <c r="J66" s="220"/>
      <c r="K66" s="220"/>
      <c r="L66" s="220"/>
      <c r="M66" s="220"/>
      <c r="N66" s="219"/>
      <c r="O66" s="219"/>
      <c r="P66" s="219"/>
      <c r="Q66" s="219"/>
      <c r="R66" s="220"/>
      <c r="S66" s="220"/>
      <c r="T66" s="220"/>
      <c r="U66" s="220"/>
      <c r="V66" s="220"/>
      <c r="W66" s="220"/>
      <c r="X66" s="220"/>
      <c r="Y66" s="220"/>
      <c r="Z66" s="209"/>
      <c r="AA66" s="209"/>
      <c r="AB66" s="209"/>
      <c r="AC66" s="209"/>
      <c r="AD66" s="209"/>
      <c r="AE66" s="209"/>
      <c r="AF66" s="209"/>
      <c r="AG66" s="209" t="s">
        <v>234</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3" x14ac:dyDescent="0.2">
      <c r="A67" s="216"/>
      <c r="B67" s="217"/>
      <c r="C67" s="257" t="s">
        <v>299</v>
      </c>
      <c r="D67" s="248"/>
      <c r="E67" s="249">
        <v>4</v>
      </c>
      <c r="F67" s="220"/>
      <c r="G67" s="220"/>
      <c r="H67" s="220"/>
      <c r="I67" s="220"/>
      <c r="J67" s="220"/>
      <c r="K67" s="220"/>
      <c r="L67" s="220"/>
      <c r="M67" s="220"/>
      <c r="N67" s="219"/>
      <c r="O67" s="219"/>
      <c r="P67" s="219"/>
      <c r="Q67" s="219"/>
      <c r="R67" s="220"/>
      <c r="S67" s="220"/>
      <c r="T67" s="220"/>
      <c r="U67" s="220"/>
      <c r="V67" s="220"/>
      <c r="W67" s="220"/>
      <c r="X67" s="220"/>
      <c r="Y67" s="220"/>
      <c r="Z67" s="209"/>
      <c r="AA67" s="209"/>
      <c r="AB67" s="209"/>
      <c r="AC67" s="209"/>
      <c r="AD67" s="209"/>
      <c r="AE67" s="209"/>
      <c r="AF67" s="209"/>
      <c r="AG67" s="209" t="s">
        <v>234</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3" x14ac:dyDescent="0.2">
      <c r="A68" s="216"/>
      <c r="B68" s="217"/>
      <c r="C68" s="257" t="s">
        <v>300</v>
      </c>
      <c r="D68" s="248"/>
      <c r="E68" s="249">
        <v>2</v>
      </c>
      <c r="F68" s="220"/>
      <c r="G68" s="220"/>
      <c r="H68" s="220"/>
      <c r="I68" s="220"/>
      <c r="J68" s="220"/>
      <c r="K68" s="220"/>
      <c r="L68" s="220"/>
      <c r="M68" s="220"/>
      <c r="N68" s="219"/>
      <c r="O68" s="219"/>
      <c r="P68" s="219"/>
      <c r="Q68" s="219"/>
      <c r="R68" s="220"/>
      <c r="S68" s="220"/>
      <c r="T68" s="220"/>
      <c r="U68" s="220"/>
      <c r="V68" s="220"/>
      <c r="W68" s="220"/>
      <c r="X68" s="220"/>
      <c r="Y68" s="220"/>
      <c r="Z68" s="209"/>
      <c r="AA68" s="209"/>
      <c r="AB68" s="209"/>
      <c r="AC68" s="209"/>
      <c r="AD68" s="209"/>
      <c r="AE68" s="209"/>
      <c r="AF68" s="209"/>
      <c r="AG68" s="209" t="s">
        <v>234</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3" x14ac:dyDescent="0.2">
      <c r="A69" s="216"/>
      <c r="B69" s="217"/>
      <c r="C69" s="257" t="s">
        <v>301</v>
      </c>
      <c r="D69" s="248"/>
      <c r="E69" s="249">
        <v>2</v>
      </c>
      <c r="F69" s="220"/>
      <c r="G69" s="220"/>
      <c r="H69" s="220"/>
      <c r="I69" s="220"/>
      <c r="J69" s="220"/>
      <c r="K69" s="220"/>
      <c r="L69" s="220"/>
      <c r="M69" s="220"/>
      <c r="N69" s="219"/>
      <c r="O69" s="219"/>
      <c r="P69" s="219"/>
      <c r="Q69" s="219"/>
      <c r="R69" s="220"/>
      <c r="S69" s="220"/>
      <c r="T69" s="220"/>
      <c r="U69" s="220"/>
      <c r="V69" s="220"/>
      <c r="W69" s="220"/>
      <c r="X69" s="220"/>
      <c r="Y69" s="220"/>
      <c r="Z69" s="209"/>
      <c r="AA69" s="209"/>
      <c r="AB69" s="209"/>
      <c r="AC69" s="209"/>
      <c r="AD69" s="209"/>
      <c r="AE69" s="209"/>
      <c r="AF69" s="209"/>
      <c r="AG69" s="209" t="s">
        <v>234</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3" x14ac:dyDescent="0.2">
      <c r="A70" s="216"/>
      <c r="B70" s="217"/>
      <c r="C70" s="257" t="s">
        <v>302</v>
      </c>
      <c r="D70" s="248"/>
      <c r="E70" s="249">
        <v>2</v>
      </c>
      <c r="F70" s="220"/>
      <c r="G70" s="220"/>
      <c r="H70" s="220"/>
      <c r="I70" s="220"/>
      <c r="J70" s="220"/>
      <c r="K70" s="220"/>
      <c r="L70" s="220"/>
      <c r="M70" s="220"/>
      <c r="N70" s="219"/>
      <c r="O70" s="219"/>
      <c r="P70" s="219"/>
      <c r="Q70" s="219"/>
      <c r="R70" s="220"/>
      <c r="S70" s="220"/>
      <c r="T70" s="220"/>
      <c r="U70" s="220"/>
      <c r="V70" s="220"/>
      <c r="W70" s="220"/>
      <c r="X70" s="220"/>
      <c r="Y70" s="220"/>
      <c r="Z70" s="209"/>
      <c r="AA70" s="209"/>
      <c r="AB70" s="209"/>
      <c r="AC70" s="209"/>
      <c r="AD70" s="209"/>
      <c r="AE70" s="209"/>
      <c r="AF70" s="209"/>
      <c r="AG70" s="209" t="s">
        <v>234</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3" x14ac:dyDescent="0.2">
      <c r="A71" s="216"/>
      <c r="B71" s="217"/>
      <c r="C71" s="257" t="s">
        <v>303</v>
      </c>
      <c r="D71" s="248"/>
      <c r="E71" s="249">
        <v>1</v>
      </c>
      <c r="F71" s="220"/>
      <c r="G71" s="220"/>
      <c r="H71" s="220"/>
      <c r="I71" s="220"/>
      <c r="J71" s="220"/>
      <c r="K71" s="220"/>
      <c r="L71" s="220"/>
      <c r="M71" s="220"/>
      <c r="N71" s="219"/>
      <c r="O71" s="219"/>
      <c r="P71" s="219"/>
      <c r="Q71" s="219"/>
      <c r="R71" s="220"/>
      <c r="S71" s="220"/>
      <c r="T71" s="220"/>
      <c r="U71" s="220"/>
      <c r="V71" s="220"/>
      <c r="W71" s="220"/>
      <c r="X71" s="220"/>
      <c r="Y71" s="220"/>
      <c r="Z71" s="209"/>
      <c r="AA71" s="209"/>
      <c r="AB71" s="209"/>
      <c r="AC71" s="209"/>
      <c r="AD71" s="209"/>
      <c r="AE71" s="209"/>
      <c r="AF71" s="209"/>
      <c r="AG71" s="209" t="s">
        <v>234</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3" x14ac:dyDescent="0.2">
      <c r="A72" s="216"/>
      <c r="B72" s="217"/>
      <c r="C72" s="257" t="s">
        <v>304</v>
      </c>
      <c r="D72" s="248"/>
      <c r="E72" s="249">
        <v>4</v>
      </c>
      <c r="F72" s="220"/>
      <c r="G72" s="220"/>
      <c r="H72" s="220"/>
      <c r="I72" s="220"/>
      <c r="J72" s="220"/>
      <c r="K72" s="220"/>
      <c r="L72" s="220"/>
      <c r="M72" s="220"/>
      <c r="N72" s="219"/>
      <c r="O72" s="219"/>
      <c r="P72" s="219"/>
      <c r="Q72" s="219"/>
      <c r="R72" s="220"/>
      <c r="S72" s="220"/>
      <c r="T72" s="220"/>
      <c r="U72" s="220"/>
      <c r="V72" s="220"/>
      <c r="W72" s="220"/>
      <c r="X72" s="220"/>
      <c r="Y72" s="220"/>
      <c r="Z72" s="209"/>
      <c r="AA72" s="209"/>
      <c r="AB72" s="209"/>
      <c r="AC72" s="209"/>
      <c r="AD72" s="209"/>
      <c r="AE72" s="209"/>
      <c r="AF72" s="209"/>
      <c r="AG72" s="209" t="s">
        <v>234</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3" x14ac:dyDescent="0.2">
      <c r="A73" s="216"/>
      <c r="B73" s="217"/>
      <c r="C73" s="257" t="s">
        <v>305</v>
      </c>
      <c r="D73" s="248"/>
      <c r="E73" s="249">
        <v>5</v>
      </c>
      <c r="F73" s="220"/>
      <c r="G73" s="220"/>
      <c r="H73" s="220"/>
      <c r="I73" s="220"/>
      <c r="J73" s="220"/>
      <c r="K73" s="220"/>
      <c r="L73" s="220"/>
      <c r="M73" s="220"/>
      <c r="N73" s="219"/>
      <c r="O73" s="219"/>
      <c r="P73" s="219"/>
      <c r="Q73" s="219"/>
      <c r="R73" s="220"/>
      <c r="S73" s="220"/>
      <c r="T73" s="220"/>
      <c r="U73" s="220"/>
      <c r="V73" s="220"/>
      <c r="W73" s="220"/>
      <c r="X73" s="220"/>
      <c r="Y73" s="220"/>
      <c r="Z73" s="209"/>
      <c r="AA73" s="209"/>
      <c r="AB73" s="209"/>
      <c r="AC73" s="209"/>
      <c r="AD73" s="209"/>
      <c r="AE73" s="209"/>
      <c r="AF73" s="209"/>
      <c r="AG73" s="209" t="s">
        <v>234</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33">
        <v>13</v>
      </c>
      <c r="B74" s="234" t="s">
        <v>306</v>
      </c>
      <c r="C74" s="243" t="s">
        <v>307</v>
      </c>
      <c r="D74" s="235" t="s">
        <v>230</v>
      </c>
      <c r="E74" s="236">
        <v>1.44</v>
      </c>
      <c r="F74" s="237"/>
      <c r="G74" s="238">
        <f>ROUND(E74*F74,2)</f>
        <v>0</v>
      </c>
      <c r="H74" s="237"/>
      <c r="I74" s="238">
        <f>ROUND(E74*H74,2)</f>
        <v>0</v>
      </c>
      <c r="J74" s="237"/>
      <c r="K74" s="238">
        <f>ROUND(E74*J74,2)</f>
        <v>0</v>
      </c>
      <c r="L74" s="238">
        <v>21</v>
      </c>
      <c r="M74" s="238">
        <f>G74*(1+L74/100)</f>
        <v>0</v>
      </c>
      <c r="N74" s="236">
        <v>2.1900000000000001E-3</v>
      </c>
      <c r="O74" s="236">
        <f>ROUND(E74*N74,2)</f>
        <v>0</v>
      </c>
      <c r="P74" s="236">
        <v>7.4999999999999997E-2</v>
      </c>
      <c r="Q74" s="236">
        <f>ROUND(E74*P74,2)</f>
        <v>0.11</v>
      </c>
      <c r="R74" s="238"/>
      <c r="S74" s="238" t="s">
        <v>195</v>
      </c>
      <c r="T74" s="239" t="s">
        <v>196</v>
      </c>
      <c r="U74" s="220">
        <v>0.95499999999999996</v>
      </c>
      <c r="V74" s="220">
        <f>ROUND(E74*U74,2)</f>
        <v>1.38</v>
      </c>
      <c r="W74" s="220"/>
      <c r="X74" s="220" t="s">
        <v>231</v>
      </c>
      <c r="Y74" s="220" t="s">
        <v>197</v>
      </c>
      <c r="Z74" s="209"/>
      <c r="AA74" s="209"/>
      <c r="AB74" s="209"/>
      <c r="AC74" s="209"/>
      <c r="AD74" s="209"/>
      <c r="AE74" s="209"/>
      <c r="AF74" s="209"/>
      <c r="AG74" s="209" t="s">
        <v>232</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2" x14ac:dyDescent="0.2">
      <c r="A75" s="216"/>
      <c r="B75" s="217"/>
      <c r="C75" s="257" t="s">
        <v>292</v>
      </c>
      <c r="D75" s="248"/>
      <c r="E75" s="249"/>
      <c r="F75" s="220"/>
      <c r="G75" s="220"/>
      <c r="H75" s="220"/>
      <c r="I75" s="220"/>
      <c r="J75" s="220"/>
      <c r="K75" s="220"/>
      <c r="L75" s="220"/>
      <c r="M75" s="220"/>
      <c r="N75" s="219"/>
      <c r="O75" s="219"/>
      <c r="P75" s="219"/>
      <c r="Q75" s="219"/>
      <c r="R75" s="220"/>
      <c r="S75" s="220"/>
      <c r="T75" s="220"/>
      <c r="U75" s="220"/>
      <c r="V75" s="220"/>
      <c r="W75" s="220"/>
      <c r="X75" s="220"/>
      <c r="Y75" s="220"/>
      <c r="Z75" s="209"/>
      <c r="AA75" s="209"/>
      <c r="AB75" s="209"/>
      <c r="AC75" s="209"/>
      <c r="AD75" s="209"/>
      <c r="AE75" s="209"/>
      <c r="AF75" s="209"/>
      <c r="AG75" s="209" t="s">
        <v>234</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3" x14ac:dyDescent="0.2">
      <c r="A76" s="216"/>
      <c r="B76" s="217"/>
      <c r="C76" s="257" t="s">
        <v>308</v>
      </c>
      <c r="D76" s="248"/>
      <c r="E76" s="249">
        <v>0.36</v>
      </c>
      <c r="F76" s="220"/>
      <c r="G76" s="220"/>
      <c r="H76" s="220"/>
      <c r="I76" s="220"/>
      <c r="J76" s="220"/>
      <c r="K76" s="220"/>
      <c r="L76" s="220"/>
      <c r="M76" s="220"/>
      <c r="N76" s="219"/>
      <c r="O76" s="219"/>
      <c r="P76" s="219"/>
      <c r="Q76" s="219"/>
      <c r="R76" s="220"/>
      <c r="S76" s="220"/>
      <c r="T76" s="220"/>
      <c r="U76" s="220"/>
      <c r="V76" s="220"/>
      <c r="W76" s="220"/>
      <c r="X76" s="220"/>
      <c r="Y76" s="220"/>
      <c r="Z76" s="209"/>
      <c r="AA76" s="209"/>
      <c r="AB76" s="209"/>
      <c r="AC76" s="209"/>
      <c r="AD76" s="209"/>
      <c r="AE76" s="209"/>
      <c r="AF76" s="209"/>
      <c r="AG76" s="209" t="s">
        <v>234</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3" x14ac:dyDescent="0.2">
      <c r="A77" s="216"/>
      <c r="B77" s="217"/>
      <c r="C77" s="257" t="s">
        <v>309</v>
      </c>
      <c r="D77" s="248"/>
      <c r="E77" s="249">
        <v>0.36</v>
      </c>
      <c r="F77" s="220"/>
      <c r="G77" s="220"/>
      <c r="H77" s="220"/>
      <c r="I77" s="220"/>
      <c r="J77" s="220"/>
      <c r="K77" s="220"/>
      <c r="L77" s="220"/>
      <c r="M77" s="220"/>
      <c r="N77" s="219"/>
      <c r="O77" s="219"/>
      <c r="P77" s="219"/>
      <c r="Q77" s="219"/>
      <c r="R77" s="220"/>
      <c r="S77" s="220"/>
      <c r="T77" s="220"/>
      <c r="U77" s="220"/>
      <c r="V77" s="220"/>
      <c r="W77" s="220"/>
      <c r="X77" s="220"/>
      <c r="Y77" s="220"/>
      <c r="Z77" s="209"/>
      <c r="AA77" s="209"/>
      <c r="AB77" s="209"/>
      <c r="AC77" s="209"/>
      <c r="AD77" s="209"/>
      <c r="AE77" s="209"/>
      <c r="AF77" s="209"/>
      <c r="AG77" s="209" t="s">
        <v>234</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3" x14ac:dyDescent="0.2">
      <c r="A78" s="216"/>
      <c r="B78" s="217"/>
      <c r="C78" s="257" t="s">
        <v>310</v>
      </c>
      <c r="D78" s="248"/>
      <c r="E78" s="249">
        <v>0.72</v>
      </c>
      <c r="F78" s="220"/>
      <c r="G78" s="220"/>
      <c r="H78" s="220"/>
      <c r="I78" s="220"/>
      <c r="J78" s="220"/>
      <c r="K78" s="220"/>
      <c r="L78" s="220"/>
      <c r="M78" s="220"/>
      <c r="N78" s="219"/>
      <c r="O78" s="219"/>
      <c r="P78" s="219"/>
      <c r="Q78" s="219"/>
      <c r="R78" s="220"/>
      <c r="S78" s="220"/>
      <c r="T78" s="220"/>
      <c r="U78" s="220"/>
      <c r="V78" s="220"/>
      <c r="W78" s="220"/>
      <c r="X78" s="220"/>
      <c r="Y78" s="220"/>
      <c r="Z78" s="209"/>
      <c r="AA78" s="209"/>
      <c r="AB78" s="209"/>
      <c r="AC78" s="209"/>
      <c r="AD78" s="209"/>
      <c r="AE78" s="209"/>
      <c r="AF78" s="209"/>
      <c r="AG78" s="209" t="s">
        <v>234</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2.5" outlineLevel="1" x14ac:dyDescent="0.2">
      <c r="A79" s="233">
        <v>14</v>
      </c>
      <c r="B79" s="234" t="s">
        <v>311</v>
      </c>
      <c r="C79" s="243" t="s">
        <v>312</v>
      </c>
      <c r="D79" s="235" t="s">
        <v>230</v>
      </c>
      <c r="E79" s="236">
        <v>3.4</v>
      </c>
      <c r="F79" s="237"/>
      <c r="G79" s="238">
        <f>ROUND(E79*F79,2)</f>
        <v>0</v>
      </c>
      <c r="H79" s="237"/>
      <c r="I79" s="238">
        <f>ROUND(E79*H79,2)</f>
        <v>0</v>
      </c>
      <c r="J79" s="237"/>
      <c r="K79" s="238">
        <f>ROUND(E79*J79,2)</f>
        <v>0</v>
      </c>
      <c r="L79" s="238">
        <v>21</v>
      </c>
      <c r="M79" s="238">
        <f>G79*(1+L79/100)</f>
        <v>0</v>
      </c>
      <c r="N79" s="236">
        <v>4.8999999999999998E-4</v>
      </c>
      <c r="O79" s="236">
        <f>ROUND(E79*N79,2)</f>
        <v>0</v>
      </c>
      <c r="P79" s="236">
        <v>1.7000000000000001E-2</v>
      </c>
      <c r="Q79" s="236">
        <f>ROUND(E79*P79,2)</f>
        <v>0.06</v>
      </c>
      <c r="R79" s="238"/>
      <c r="S79" s="238" t="s">
        <v>195</v>
      </c>
      <c r="T79" s="239" t="s">
        <v>196</v>
      </c>
      <c r="U79" s="220">
        <v>0.20799999999999999</v>
      </c>
      <c r="V79" s="220">
        <f>ROUND(E79*U79,2)</f>
        <v>0.71</v>
      </c>
      <c r="W79" s="220"/>
      <c r="X79" s="220" t="s">
        <v>231</v>
      </c>
      <c r="Y79" s="220" t="s">
        <v>197</v>
      </c>
      <c r="Z79" s="209"/>
      <c r="AA79" s="209"/>
      <c r="AB79" s="209"/>
      <c r="AC79" s="209"/>
      <c r="AD79" s="209"/>
      <c r="AE79" s="209"/>
      <c r="AF79" s="209"/>
      <c r="AG79" s="209" t="s">
        <v>232</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2" x14ac:dyDescent="0.2">
      <c r="A80" s="216"/>
      <c r="B80" s="217"/>
      <c r="C80" s="257" t="s">
        <v>313</v>
      </c>
      <c r="D80" s="248"/>
      <c r="E80" s="249">
        <v>3.4</v>
      </c>
      <c r="F80" s="220"/>
      <c r="G80" s="220"/>
      <c r="H80" s="220"/>
      <c r="I80" s="220"/>
      <c r="J80" s="220"/>
      <c r="K80" s="220"/>
      <c r="L80" s="220"/>
      <c r="M80" s="220"/>
      <c r="N80" s="219"/>
      <c r="O80" s="219"/>
      <c r="P80" s="219"/>
      <c r="Q80" s="219"/>
      <c r="R80" s="220"/>
      <c r="S80" s="220"/>
      <c r="T80" s="220"/>
      <c r="U80" s="220"/>
      <c r="V80" s="220"/>
      <c r="W80" s="220"/>
      <c r="X80" s="220"/>
      <c r="Y80" s="220"/>
      <c r="Z80" s="209"/>
      <c r="AA80" s="209"/>
      <c r="AB80" s="209"/>
      <c r="AC80" s="209"/>
      <c r="AD80" s="209"/>
      <c r="AE80" s="209"/>
      <c r="AF80" s="209"/>
      <c r="AG80" s="209" t="s">
        <v>234</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33.75" outlineLevel="1" x14ac:dyDescent="0.2">
      <c r="A81" s="233">
        <v>15</v>
      </c>
      <c r="B81" s="234" t="s">
        <v>314</v>
      </c>
      <c r="C81" s="243" t="s">
        <v>315</v>
      </c>
      <c r="D81" s="235" t="s">
        <v>230</v>
      </c>
      <c r="E81" s="236">
        <v>24.8</v>
      </c>
      <c r="F81" s="237"/>
      <c r="G81" s="238">
        <f>ROUND(E81*F81,2)</f>
        <v>0</v>
      </c>
      <c r="H81" s="237"/>
      <c r="I81" s="238">
        <f>ROUND(E81*H81,2)</f>
        <v>0</v>
      </c>
      <c r="J81" s="237"/>
      <c r="K81" s="238">
        <f>ROUND(E81*J81,2)</f>
        <v>0</v>
      </c>
      <c r="L81" s="238">
        <v>21</v>
      </c>
      <c r="M81" s="238">
        <f>G81*(1+L81/100)</f>
        <v>0</v>
      </c>
      <c r="N81" s="236">
        <v>1.17E-3</v>
      </c>
      <c r="O81" s="236">
        <f>ROUND(E81*N81,2)</f>
        <v>0.03</v>
      </c>
      <c r="P81" s="236">
        <v>7.5999999999999998E-2</v>
      </c>
      <c r="Q81" s="236">
        <f>ROUND(E81*P81,2)</f>
        <v>1.88</v>
      </c>
      <c r="R81" s="238"/>
      <c r="S81" s="238" t="s">
        <v>195</v>
      </c>
      <c r="T81" s="239" t="s">
        <v>196</v>
      </c>
      <c r="U81" s="220">
        <v>0.93899999999999995</v>
      </c>
      <c r="V81" s="220">
        <f>ROUND(E81*U81,2)</f>
        <v>23.29</v>
      </c>
      <c r="W81" s="220"/>
      <c r="X81" s="220" t="s">
        <v>231</v>
      </c>
      <c r="Y81" s="220" t="s">
        <v>197</v>
      </c>
      <c r="Z81" s="209"/>
      <c r="AA81" s="209"/>
      <c r="AB81" s="209"/>
      <c r="AC81" s="209"/>
      <c r="AD81" s="209"/>
      <c r="AE81" s="209"/>
      <c r="AF81" s="209"/>
      <c r="AG81" s="209" t="s">
        <v>232</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2" x14ac:dyDescent="0.2">
      <c r="A82" s="216"/>
      <c r="B82" s="217"/>
      <c r="C82" s="257" t="s">
        <v>298</v>
      </c>
      <c r="D82" s="248"/>
      <c r="E82" s="249"/>
      <c r="F82" s="220"/>
      <c r="G82" s="220"/>
      <c r="H82" s="220"/>
      <c r="I82" s="220"/>
      <c r="J82" s="220"/>
      <c r="K82" s="220"/>
      <c r="L82" s="220"/>
      <c r="M82" s="220"/>
      <c r="N82" s="219"/>
      <c r="O82" s="219"/>
      <c r="P82" s="219"/>
      <c r="Q82" s="219"/>
      <c r="R82" s="220"/>
      <c r="S82" s="220"/>
      <c r="T82" s="220"/>
      <c r="U82" s="220"/>
      <c r="V82" s="220"/>
      <c r="W82" s="220"/>
      <c r="X82" s="220"/>
      <c r="Y82" s="220"/>
      <c r="Z82" s="209"/>
      <c r="AA82" s="209"/>
      <c r="AB82" s="209"/>
      <c r="AC82" s="209"/>
      <c r="AD82" s="209"/>
      <c r="AE82" s="209"/>
      <c r="AF82" s="209"/>
      <c r="AG82" s="209" t="s">
        <v>234</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3" x14ac:dyDescent="0.2">
      <c r="A83" s="216"/>
      <c r="B83" s="217"/>
      <c r="C83" s="257" t="s">
        <v>316</v>
      </c>
      <c r="D83" s="248"/>
      <c r="E83" s="249">
        <v>6</v>
      </c>
      <c r="F83" s="220"/>
      <c r="G83" s="220"/>
      <c r="H83" s="220"/>
      <c r="I83" s="220"/>
      <c r="J83" s="220"/>
      <c r="K83" s="220"/>
      <c r="L83" s="220"/>
      <c r="M83" s="220"/>
      <c r="N83" s="219"/>
      <c r="O83" s="219"/>
      <c r="P83" s="219"/>
      <c r="Q83" s="219"/>
      <c r="R83" s="220"/>
      <c r="S83" s="220"/>
      <c r="T83" s="220"/>
      <c r="U83" s="220"/>
      <c r="V83" s="220"/>
      <c r="W83" s="220"/>
      <c r="X83" s="220"/>
      <c r="Y83" s="220"/>
      <c r="Z83" s="209"/>
      <c r="AA83" s="209"/>
      <c r="AB83" s="209"/>
      <c r="AC83" s="209"/>
      <c r="AD83" s="209"/>
      <c r="AE83" s="209"/>
      <c r="AF83" s="209"/>
      <c r="AG83" s="209" t="s">
        <v>234</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3" x14ac:dyDescent="0.2">
      <c r="A84" s="216"/>
      <c r="B84" s="217"/>
      <c r="C84" s="257" t="s">
        <v>317</v>
      </c>
      <c r="D84" s="248"/>
      <c r="E84" s="249">
        <v>3.4</v>
      </c>
      <c r="F84" s="220"/>
      <c r="G84" s="220"/>
      <c r="H84" s="220"/>
      <c r="I84" s="220"/>
      <c r="J84" s="220"/>
      <c r="K84" s="220"/>
      <c r="L84" s="220"/>
      <c r="M84" s="220"/>
      <c r="N84" s="219"/>
      <c r="O84" s="219"/>
      <c r="P84" s="219"/>
      <c r="Q84" s="219"/>
      <c r="R84" s="220"/>
      <c r="S84" s="220"/>
      <c r="T84" s="220"/>
      <c r="U84" s="220"/>
      <c r="V84" s="220"/>
      <c r="W84" s="220"/>
      <c r="X84" s="220"/>
      <c r="Y84" s="220"/>
      <c r="Z84" s="209"/>
      <c r="AA84" s="209"/>
      <c r="AB84" s="209"/>
      <c r="AC84" s="209"/>
      <c r="AD84" s="209"/>
      <c r="AE84" s="209"/>
      <c r="AF84" s="209"/>
      <c r="AG84" s="209" t="s">
        <v>234</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3" x14ac:dyDescent="0.2">
      <c r="A85" s="216"/>
      <c r="B85" s="217"/>
      <c r="C85" s="257" t="s">
        <v>318</v>
      </c>
      <c r="D85" s="248"/>
      <c r="E85" s="249">
        <v>1.6</v>
      </c>
      <c r="F85" s="220"/>
      <c r="G85" s="220"/>
      <c r="H85" s="220"/>
      <c r="I85" s="220"/>
      <c r="J85" s="220"/>
      <c r="K85" s="220"/>
      <c r="L85" s="220"/>
      <c r="M85" s="220"/>
      <c r="N85" s="219"/>
      <c r="O85" s="219"/>
      <c r="P85" s="219"/>
      <c r="Q85" s="219"/>
      <c r="R85" s="220"/>
      <c r="S85" s="220"/>
      <c r="T85" s="220"/>
      <c r="U85" s="220"/>
      <c r="V85" s="220"/>
      <c r="W85" s="220"/>
      <c r="X85" s="220"/>
      <c r="Y85" s="220"/>
      <c r="Z85" s="209"/>
      <c r="AA85" s="209"/>
      <c r="AB85" s="209"/>
      <c r="AC85" s="209"/>
      <c r="AD85" s="209"/>
      <c r="AE85" s="209"/>
      <c r="AF85" s="209"/>
      <c r="AG85" s="209" t="s">
        <v>234</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3" x14ac:dyDescent="0.2">
      <c r="A86" s="216"/>
      <c r="B86" s="217"/>
      <c r="C86" s="257" t="s">
        <v>319</v>
      </c>
      <c r="D86" s="248"/>
      <c r="E86" s="249">
        <v>6.6</v>
      </c>
      <c r="F86" s="220"/>
      <c r="G86" s="220"/>
      <c r="H86" s="220"/>
      <c r="I86" s="220"/>
      <c r="J86" s="220"/>
      <c r="K86" s="220"/>
      <c r="L86" s="220"/>
      <c r="M86" s="220"/>
      <c r="N86" s="219"/>
      <c r="O86" s="219"/>
      <c r="P86" s="219"/>
      <c r="Q86" s="219"/>
      <c r="R86" s="220"/>
      <c r="S86" s="220"/>
      <c r="T86" s="220"/>
      <c r="U86" s="220"/>
      <c r="V86" s="220"/>
      <c r="W86" s="220"/>
      <c r="X86" s="220"/>
      <c r="Y86" s="220"/>
      <c r="Z86" s="209"/>
      <c r="AA86" s="209"/>
      <c r="AB86" s="209"/>
      <c r="AC86" s="209"/>
      <c r="AD86" s="209"/>
      <c r="AE86" s="209"/>
      <c r="AF86" s="209"/>
      <c r="AG86" s="209" t="s">
        <v>234</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3" x14ac:dyDescent="0.2">
      <c r="A87" s="216"/>
      <c r="B87" s="217"/>
      <c r="C87" s="257" t="s">
        <v>320</v>
      </c>
      <c r="D87" s="248"/>
      <c r="E87" s="249">
        <v>7.2</v>
      </c>
      <c r="F87" s="220"/>
      <c r="G87" s="220"/>
      <c r="H87" s="220"/>
      <c r="I87" s="220"/>
      <c r="J87" s="220"/>
      <c r="K87" s="220"/>
      <c r="L87" s="220"/>
      <c r="M87" s="220"/>
      <c r="N87" s="219"/>
      <c r="O87" s="219"/>
      <c r="P87" s="219"/>
      <c r="Q87" s="219"/>
      <c r="R87" s="220"/>
      <c r="S87" s="220"/>
      <c r="T87" s="220"/>
      <c r="U87" s="220"/>
      <c r="V87" s="220"/>
      <c r="W87" s="220"/>
      <c r="X87" s="220"/>
      <c r="Y87" s="220"/>
      <c r="Z87" s="209"/>
      <c r="AA87" s="209"/>
      <c r="AB87" s="209"/>
      <c r="AC87" s="209"/>
      <c r="AD87" s="209"/>
      <c r="AE87" s="209"/>
      <c r="AF87" s="209"/>
      <c r="AG87" s="209" t="s">
        <v>234</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33.75" outlineLevel="1" x14ac:dyDescent="0.2">
      <c r="A88" s="233">
        <v>16</v>
      </c>
      <c r="B88" s="234" t="s">
        <v>321</v>
      </c>
      <c r="C88" s="243" t="s">
        <v>322</v>
      </c>
      <c r="D88" s="235" t="s">
        <v>230</v>
      </c>
      <c r="E88" s="236">
        <v>5</v>
      </c>
      <c r="F88" s="237"/>
      <c r="G88" s="238">
        <f>ROUND(E88*F88,2)</f>
        <v>0</v>
      </c>
      <c r="H88" s="237"/>
      <c r="I88" s="238">
        <f>ROUND(E88*H88,2)</f>
        <v>0</v>
      </c>
      <c r="J88" s="237"/>
      <c r="K88" s="238">
        <f>ROUND(E88*J88,2)</f>
        <v>0</v>
      </c>
      <c r="L88" s="238">
        <v>21</v>
      </c>
      <c r="M88" s="238">
        <f>G88*(1+L88/100)</f>
        <v>0</v>
      </c>
      <c r="N88" s="236">
        <v>1E-3</v>
      </c>
      <c r="O88" s="236">
        <f>ROUND(E88*N88,2)</f>
        <v>0.01</v>
      </c>
      <c r="P88" s="236">
        <v>6.3E-2</v>
      </c>
      <c r="Q88" s="236">
        <f>ROUND(E88*P88,2)</f>
        <v>0.32</v>
      </c>
      <c r="R88" s="238"/>
      <c r="S88" s="238" t="s">
        <v>195</v>
      </c>
      <c r="T88" s="239" t="s">
        <v>196</v>
      </c>
      <c r="U88" s="220">
        <v>0.71799999999999997</v>
      </c>
      <c r="V88" s="220">
        <f>ROUND(E88*U88,2)</f>
        <v>3.59</v>
      </c>
      <c r="W88" s="220"/>
      <c r="X88" s="220" t="s">
        <v>231</v>
      </c>
      <c r="Y88" s="220" t="s">
        <v>197</v>
      </c>
      <c r="Z88" s="209"/>
      <c r="AA88" s="209"/>
      <c r="AB88" s="209"/>
      <c r="AC88" s="209"/>
      <c r="AD88" s="209"/>
      <c r="AE88" s="209"/>
      <c r="AF88" s="209"/>
      <c r="AG88" s="209" t="s">
        <v>232</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2" x14ac:dyDescent="0.2">
      <c r="A89" s="216"/>
      <c r="B89" s="217"/>
      <c r="C89" s="257" t="s">
        <v>323</v>
      </c>
      <c r="D89" s="248"/>
      <c r="E89" s="249">
        <v>2.8</v>
      </c>
      <c r="F89" s="220"/>
      <c r="G89" s="220"/>
      <c r="H89" s="220"/>
      <c r="I89" s="220"/>
      <c r="J89" s="220"/>
      <c r="K89" s="220"/>
      <c r="L89" s="220"/>
      <c r="M89" s="220"/>
      <c r="N89" s="219"/>
      <c r="O89" s="219"/>
      <c r="P89" s="219"/>
      <c r="Q89" s="219"/>
      <c r="R89" s="220"/>
      <c r="S89" s="220"/>
      <c r="T89" s="220"/>
      <c r="U89" s="220"/>
      <c r="V89" s="220"/>
      <c r="W89" s="220"/>
      <c r="X89" s="220"/>
      <c r="Y89" s="220"/>
      <c r="Z89" s="209"/>
      <c r="AA89" s="209"/>
      <c r="AB89" s="209"/>
      <c r="AC89" s="209"/>
      <c r="AD89" s="209"/>
      <c r="AE89" s="209"/>
      <c r="AF89" s="209"/>
      <c r="AG89" s="209" t="s">
        <v>234</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3" x14ac:dyDescent="0.2">
      <c r="A90" s="216"/>
      <c r="B90" s="217"/>
      <c r="C90" s="257" t="s">
        <v>324</v>
      </c>
      <c r="D90" s="248"/>
      <c r="E90" s="249">
        <v>2.2000000000000002</v>
      </c>
      <c r="F90" s="220"/>
      <c r="G90" s="220"/>
      <c r="H90" s="220"/>
      <c r="I90" s="220"/>
      <c r="J90" s="220"/>
      <c r="K90" s="220"/>
      <c r="L90" s="220"/>
      <c r="M90" s="220"/>
      <c r="N90" s="219"/>
      <c r="O90" s="219"/>
      <c r="P90" s="219"/>
      <c r="Q90" s="219"/>
      <c r="R90" s="220"/>
      <c r="S90" s="220"/>
      <c r="T90" s="220"/>
      <c r="U90" s="220"/>
      <c r="V90" s="220"/>
      <c r="W90" s="220"/>
      <c r="X90" s="220"/>
      <c r="Y90" s="220"/>
      <c r="Z90" s="209"/>
      <c r="AA90" s="209"/>
      <c r="AB90" s="209"/>
      <c r="AC90" s="209"/>
      <c r="AD90" s="209"/>
      <c r="AE90" s="209"/>
      <c r="AF90" s="209"/>
      <c r="AG90" s="209" t="s">
        <v>234</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33.75" outlineLevel="1" x14ac:dyDescent="0.2">
      <c r="A91" s="233">
        <v>17</v>
      </c>
      <c r="B91" s="234" t="s">
        <v>325</v>
      </c>
      <c r="C91" s="243" t="s">
        <v>326</v>
      </c>
      <c r="D91" s="235" t="s">
        <v>230</v>
      </c>
      <c r="E91" s="236">
        <v>36.387599999999999</v>
      </c>
      <c r="F91" s="237"/>
      <c r="G91" s="238">
        <f>ROUND(E91*F91,2)</f>
        <v>0</v>
      </c>
      <c r="H91" s="237"/>
      <c r="I91" s="238">
        <f>ROUND(E91*H91,2)</f>
        <v>0</v>
      </c>
      <c r="J91" s="237"/>
      <c r="K91" s="238">
        <f>ROUND(E91*J91,2)</f>
        <v>0</v>
      </c>
      <c r="L91" s="238">
        <v>21</v>
      </c>
      <c r="M91" s="238">
        <f>G91*(1+L91/100)</f>
        <v>0</v>
      </c>
      <c r="N91" s="236">
        <v>4.8999999999999998E-4</v>
      </c>
      <c r="O91" s="236">
        <f>ROUND(E91*N91,2)</f>
        <v>0.02</v>
      </c>
      <c r="P91" s="236">
        <v>1.9E-2</v>
      </c>
      <c r="Q91" s="236">
        <f>ROUND(E91*P91,2)</f>
        <v>0.69</v>
      </c>
      <c r="R91" s="238"/>
      <c r="S91" s="238" t="s">
        <v>195</v>
      </c>
      <c r="T91" s="239" t="s">
        <v>196</v>
      </c>
      <c r="U91" s="220">
        <v>0.33900000000000002</v>
      </c>
      <c r="V91" s="220">
        <f>ROUND(E91*U91,2)</f>
        <v>12.34</v>
      </c>
      <c r="W91" s="220"/>
      <c r="X91" s="220" t="s">
        <v>231</v>
      </c>
      <c r="Y91" s="220" t="s">
        <v>197</v>
      </c>
      <c r="Z91" s="209"/>
      <c r="AA91" s="209"/>
      <c r="AB91" s="209"/>
      <c r="AC91" s="209"/>
      <c r="AD91" s="209"/>
      <c r="AE91" s="209"/>
      <c r="AF91" s="209"/>
      <c r="AG91" s="209" t="s">
        <v>232</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2" x14ac:dyDescent="0.2">
      <c r="A92" s="216"/>
      <c r="B92" s="217"/>
      <c r="C92" s="257" t="s">
        <v>327</v>
      </c>
      <c r="D92" s="248"/>
      <c r="E92" s="249">
        <v>9.98</v>
      </c>
      <c r="F92" s="220"/>
      <c r="G92" s="220"/>
      <c r="H92" s="220"/>
      <c r="I92" s="220"/>
      <c r="J92" s="220"/>
      <c r="K92" s="220"/>
      <c r="L92" s="220"/>
      <c r="M92" s="220"/>
      <c r="N92" s="219"/>
      <c r="O92" s="219"/>
      <c r="P92" s="219"/>
      <c r="Q92" s="219"/>
      <c r="R92" s="220"/>
      <c r="S92" s="220"/>
      <c r="T92" s="220"/>
      <c r="U92" s="220"/>
      <c r="V92" s="220"/>
      <c r="W92" s="220"/>
      <c r="X92" s="220"/>
      <c r="Y92" s="220"/>
      <c r="Z92" s="209"/>
      <c r="AA92" s="209"/>
      <c r="AB92" s="209"/>
      <c r="AC92" s="209"/>
      <c r="AD92" s="209"/>
      <c r="AE92" s="209"/>
      <c r="AF92" s="209"/>
      <c r="AG92" s="209" t="s">
        <v>234</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3" x14ac:dyDescent="0.2">
      <c r="A93" s="216"/>
      <c r="B93" s="217"/>
      <c r="C93" s="257" t="s">
        <v>328</v>
      </c>
      <c r="D93" s="248"/>
      <c r="E93" s="249">
        <v>9.43</v>
      </c>
      <c r="F93" s="220"/>
      <c r="G93" s="220"/>
      <c r="H93" s="220"/>
      <c r="I93" s="220"/>
      <c r="J93" s="220"/>
      <c r="K93" s="220"/>
      <c r="L93" s="220"/>
      <c r="M93" s="220"/>
      <c r="N93" s="219"/>
      <c r="O93" s="219"/>
      <c r="P93" s="219"/>
      <c r="Q93" s="219"/>
      <c r="R93" s="220"/>
      <c r="S93" s="220"/>
      <c r="T93" s="220"/>
      <c r="U93" s="220"/>
      <c r="V93" s="220"/>
      <c r="W93" s="220"/>
      <c r="X93" s="220"/>
      <c r="Y93" s="220"/>
      <c r="Z93" s="209"/>
      <c r="AA93" s="209"/>
      <c r="AB93" s="209"/>
      <c r="AC93" s="209"/>
      <c r="AD93" s="209"/>
      <c r="AE93" s="209"/>
      <c r="AF93" s="209"/>
      <c r="AG93" s="209" t="s">
        <v>234</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3" x14ac:dyDescent="0.2">
      <c r="A94" s="216"/>
      <c r="B94" s="217"/>
      <c r="C94" s="257" t="s">
        <v>329</v>
      </c>
      <c r="D94" s="248"/>
      <c r="E94" s="249">
        <v>8.83</v>
      </c>
      <c r="F94" s="220"/>
      <c r="G94" s="220"/>
      <c r="H94" s="220"/>
      <c r="I94" s="220"/>
      <c r="J94" s="220"/>
      <c r="K94" s="220"/>
      <c r="L94" s="220"/>
      <c r="M94" s="220"/>
      <c r="N94" s="219"/>
      <c r="O94" s="219"/>
      <c r="P94" s="219"/>
      <c r="Q94" s="219"/>
      <c r="R94" s="220"/>
      <c r="S94" s="220"/>
      <c r="T94" s="220"/>
      <c r="U94" s="220"/>
      <c r="V94" s="220"/>
      <c r="W94" s="220"/>
      <c r="X94" s="220"/>
      <c r="Y94" s="220"/>
      <c r="Z94" s="209"/>
      <c r="AA94" s="209"/>
      <c r="AB94" s="209"/>
      <c r="AC94" s="209"/>
      <c r="AD94" s="209"/>
      <c r="AE94" s="209"/>
      <c r="AF94" s="209"/>
      <c r="AG94" s="209" t="s">
        <v>234</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3" x14ac:dyDescent="0.2">
      <c r="A95" s="216"/>
      <c r="B95" s="217"/>
      <c r="C95" s="257" t="s">
        <v>330</v>
      </c>
      <c r="D95" s="248"/>
      <c r="E95" s="249">
        <v>8.15</v>
      </c>
      <c r="F95" s="220"/>
      <c r="G95" s="220"/>
      <c r="H95" s="220"/>
      <c r="I95" s="220"/>
      <c r="J95" s="220"/>
      <c r="K95" s="220"/>
      <c r="L95" s="220"/>
      <c r="M95" s="220"/>
      <c r="N95" s="219"/>
      <c r="O95" s="219"/>
      <c r="P95" s="219"/>
      <c r="Q95" s="219"/>
      <c r="R95" s="220"/>
      <c r="S95" s="220"/>
      <c r="T95" s="220"/>
      <c r="U95" s="220"/>
      <c r="V95" s="220"/>
      <c r="W95" s="220"/>
      <c r="X95" s="220"/>
      <c r="Y95" s="220"/>
      <c r="Z95" s="209"/>
      <c r="AA95" s="209"/>
      <c r="AB95" s="209"/>
      <c r="AC95" s="209"/>
      <c r="AD95" s="209"/>
      <c r="AE95" s="209"/>
      <c r="AF95" s="209"/>
      <c r="AG95" s="209" t="s">
        <v>234</v>
      </c>
      <c r="AH95" s="209">
        <v>0</v>
      </c>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33">
        <v>18</v>
      </c>
      <c r="B96" s="234" t="s">
        <v>331</v>
      </c>
      <c r="C96" s="243" t="s">
        <v>332</v>
      </c>
      <c r="D96" s="235" t="s">
        <v>333</v>
      </c>
      <c r="E96" s="236">
        <v>2.4</v>
      </c>
      <c r="F96" s="237"/>
      <c r="G96" s="238">
        <f>ROUND(E96*F96,2)</f>
        <v>0</v>
      </c>
      <c r="H96" s="237"/>
      <c r="I96" s="238">
        <f>ROUND(E96*H96,2)</f>
        <v>0</v>
      </c>
      <c r="J96" s="237"/>
      <c r="K96" s="238">
        <f>ROUND(E96*J96,2)</f>
        <v>0</v>
      </c>
      <c r="L96" s="238">
        <v>21</v>
      </c>
      <c r="M96" s="238">
        <f>G96*(1+L96/100)</f>
        <v>0</v>
      </c>
      <c r="N96" s="236">
        <v>0</v>
      </c>
      <c r="O96" s="236">
        <f>ROUND(E96*N96,2)</f>
        <v>0</v>
      </c>
      <c r="P96" s="236">
        <v>1.188E-2</v>
      </c>
      <c r="Q96" s="236">
        <f>ROUND(E96*P96,2)</f>
        <v>0.03</v>
      </c>
      <c r="R96" s="238"/>
      <c r="S96" s="238" t="s">
        <v>195</v>
      </c>
      <c r="T96" s="239" t="s">
        <v>196</v>
      </c>
      <c r="U96" s="220">
        <v>9.2999999999999999E-2</v>
      </c>
      <c r="V96" s="220">
        <f>ROUND(E96*U96,2)</f>
        <v>0.22</v>
      </c>
      <c r="W96" s="220"/>
      <c r="X96" s="220" t="s">
        <v>231</v>
      </c>
      <c r="Y96" s="220" t="s">
        <v>197</v>
      </c>
      <c r="Z96" s="209"/>
      <c r="AA96" s="209"/>
      <c r="AB96" s="209"/>
      <c r="AC96" s="209"/>
      <c r="AD96" s="209"/>
      <c r="AE96" s="209"/>
      <c r="AF96" s="209"/>
      <c r="AG96" s="209" t="s">
        <v>232</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2" x14ac:dyDescent="0.2">
      <c r="A97" s="216"/>
      <c r="B97" s="217"/>
      <c r="C97" s="257" t="s">
        <v>292</v>
      </c>
      <c r="D97" s="248"/>
      <c r="E97" s="249"/>
      <c r="F97" s="220"/>
      <c r="G97" s="220"/>
      <c r="H97" s="220"/>
      <c r="I97" s="220"/>
      <c r="J97" s="220"/>
      <c r="K97" s="220"/>
      <c r="L97" s="220"/>
      <c r="M97" s="220"/>
      <c r="N97" s="219"/>
      <c r="O97" s="219"/>
      <c r="P97" s="219"/>
      <c r="Q97" s="219"/>
      <c r="R97" s="220"/>
      <c r="S97" s="220"/>
      <c r="T97" s="220"/>
      <c r="U97" s="220"/>
      <c r="V97" s="220"/>
      <c r="W97" s="220"/>
      <c r="X97" s="220"/>
      <c r="Y97" s="220"/>
      <c r="Z97" s="209"/>
      <c r="AA97" s="209"/>
      <c r="AB97" s="209"/>
      <c r="AC97" s="209"/>
      <c r="AD97" s="209"/>
      <c r="AE97" s="209"/>
      <c r="AF97" s="209"/>
      <c r="AG97" s="209" t="s">
        <v>234</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3" x14ac:dyDescent="0.2">
      <c r="A98" s="216"/>
      <c r="B98" s="217"/>
      <c r="C98" s="257" t="s">
        <v>334</v>
      </c>
      <c r="D98" s="248"/>
      <c r="E98" s="249">
        <v>0.6</v>
      </c>
      <c r="F98" s="220"/>
      <c r="G98" s="220"/>
      <c r="H98" s="220"/>
      <c r="I98" s="220"/>
      <c r="J98" s="220"/>
      <c r="K98" s="220"/>
      <c r="L98" s="220"/>
      <c r="M98" s="220"/>
      <c r="N98" s="219"/>
      <c r="O98" s="219"/>
      <c r="P98" s="219"/>
      <c r="Q98" s="219"/>
      <c r="R98" s="220"/>
      <c r="S98" s="220"/>
      <c r="T98" s="220"/>
      <c r="U98" s="220"/>
      <c r="V98" s="220"/>
      <c r="W98" s="220"/>
      <c r="X98" s="220"/>
      <c r="Y98" s="220"/>
      <c r="Z98" s="209"/>
      <c r="AA98" s="209"/>
      <c r="AB98" s="209"/>
      <c r="AC98" s="209"/>
      <c r="AD98" s="209"/>
      <c r="AE98" s="209"/>
      <c r="AF98" s="209"/>
      <c r="AG98" s="209" t="s">
        <v>234</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3" x14ac:dyDescent="0.2">
      <c r="A99" s="216"/>
      <c r="B99" s="217"/>
      <c r="C99" s="257" t="s">
        <v>335</v>
      </c>
      <c r="D99" s="248"/>
      <c r="E99" s="249">
        <v>0.6</v>
      </c>
      <c r="F99" s="220"/>
      <c r="G99" s="220"/>
      <c r="H99" s="220"/>
      <c r="I99" s="220"/>
      <c r="J99" s="220"/>
      <c r="K99" s="220"/>
      <c r="L99" s="220"/>
      <c r="M99" s="220"/>
      <c r="N99" s="219"/>
      <c r="O99" s="219"/>
      <c r="P99" s="219"/>
      <c r="Q99" s="219"/>
      <c r="R99" s="220"/>
      <c r="S99" s="220"/>
      <c r="T99" s="220"/>
      <c r="U99" s="220"/>
      <c r="V99" s="220"/>
      <c r="W99" s="220"/>
      <c r="X99" s="220"/>
      <c r="Y99" s="220"/>
      <c r="Z99" s="209"/>
      <c r="AA99" s="209"/>
      <c r="AB99" s="209"/>
      <c r="AC99" s="209"/>
      <c r="AD99" s="209"/>
      <c r="AE99" s="209"/>
      <c r="AF99" s="209"/>
      <c r="AG99" s="209" t="s">
        <v>234</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3" x14ac:dyDescent="0.2">
      <c r="A100" s="216"/>
      <c r="B100" s="217"/>
      <c r="C100" s="257" t="s">
        <v>336</v>
      </c>
      <c r="D100" s="248"/>
      <c r="E100" s="249">
        <v>1.2</v>
      </c>
      <c r="F100" s="220"/>
      <c r="G100" s="220"/>
      <c r="H100" s="220"/>
      <c r="I100" s="220"/>
      <c r="J100" s="220"/>
      <c r="K100" s="220"/>
      <c r="L100" s="220"/>
      <c r="M100" s="220"/>
      <c r="N100" s="219"/>
      <c r="O100" s="219"/>
      <c r="P100" s="219"/>
      <c r="Q100" s="219"/>
      <c r="R100" s="220"/>
      <c r="S100" s="220"/>
      <c r="T100" s="220"/>
      <c r="U100" s="220"/>
      <c r="V100" s="220"/>
      <c r="W100" s="220"/>
      <c r="X100" s="220"/>
      <c r="Y100" s="220"/>
      <c r="Z100" s="209"/>
      <c r="AA100" s="209"/>
      <c r="AB100" s="209"/>
      <c r="AC100" s="209"/>
      <c r="AD100" s="209"/>
      <c r="AE100" s="209"/>
      <c r="AF100" s="209"/>
      <c r="AG100" s="209" t="s">
        <v>234</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33">
        <v>19</v>
      </c>
      <c r="B101" s="234" t="s">
        <v>337</v>
      </c>
      <c r="C101" s="243" t="s">
        <v>338</v>
      </c>
      <c r="D101" s="235" t="s">
        <v>333</v>
      </c>
      <c r="E101" s="236">
        <v>6.4</v>
      </c>
      <c r="F101" s="237"/>
      <c r="G101" s="238">
        <f>ROUND(E101*F101,2)</f>
        <v>0</v>
      </c>
      <c r="H101" s="237"/>
      <c r="I101" s="238">
        <f>ROUND(E101*H101,2)</f>
        <v>0</v>
      </c>
      <c r="J101" s="237"/>
      <c r="K101" s="238">
        <f>ROUND(E101*J101,2)</f>
        <v>0</v>
      </c>
      <c r="L101" s="238">
        <v>21</v>
      </c>
      <c r="M101" s="238">
        <f>G101*(1+L101/100)</f>
        <v>0</v>
      </c>
      <c r="N101" s="236">
        <v>0</v>
      </c>
      <c r="O101" s="236">
        <f>ROUND(E101*N101,2)</f>
        <v>0</v>
      </c>
      <c r="P101" s="236">
        <v>2.3900000000000001E-2</v>
      </c>
      <c r="Q101" s="236">
        <f>ROUND(E101*P101,2)</f>
        <v>0.15</v>
      </c>
      <c r="R101" s="238"/>
      <c r="S101" s="238" t="s">
        <v>195</v>
      </c>
      <c r="T101" s="239" t="s">
        <v>196</v>
      </c>
      <c r="U101" s="220">
        <v>3.5</v>
      </c>
      <c r="V101" s="220">
        <f>ROUND(E101*U101,2)</f>
        <v>22.4</v>
      </c>
      <c r="W101" s="220"/>
      <c r="X101" s="220" t="s">
        <v>231</v>
      </c>
      <c r="Y101" s="220" t="s">
        <v>197</v>
      </c>
      <c r="Z101" s="209"/>
      <c r="AA101" s="209"/>
      <c r="AB101" s="209"/>
      <c r="AC101" s="209"/>
      <c r="AD101" s="209"/>
      <c r="AE101" s="209"/>
      <c r="AF101" s="209"/>
      <c r="AG101" s="209" t="s">
        <v>232</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2" x14ac:dyDescent="0.2">
      <c r="A102" s="216"/>
      <c r="B102" s="217"/>
      <c r="C102" s="257" t="s">
        <v>339</v>
      </c>
      <c r="D102" s="248"/>
      <c r="E102" s="249">
        <v>6.4</v>
      </c>
      <c r="F102" s="220"/>
      <c r="G102" s="220"/>
      <c r="H102" s="220"/>
      <c r="I102" s="220"/>
      <c r="J102" s="220"/>
      <c r="K102" s="220"/>
      <c r="L102" s="220"/>
      <c r="M102" s="220"/>
      <c r="N102" s="219"/>
      <c r="O102" s="219"/>
      <c r="P102" s="219"/>
      <c r="Q102" s="219"/>
      <c r="R102" s="220"/>
      <c r="S102" s="220"/>
      <c r="T102" s="220"/>
      <c r="U102" s="220"/>
      <c r="V102" s="220"/>
      <c r="W102" s="220"/>
      <c r="X102" s="220"/>
      <c r="Y102" s="220"/>
      <c r="Z102" s="209"/>
      <c r="AA102" s="209"/>
      <c r="AB102" s="209"/>
      <c r="AC102" s="209"/>
      <c r="AD102" s="209"/>
      <c r="AE102" s="209"/>
      <c r="AF102" s="209"/>
      <c r="AG102" s="209" t="s">
        <v>234</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22.5" outlineLevel="1" x14ac:dyDescent="0.2">
      <c r="A103" s="233">
        <v>20</v>
      </c>
      <c r="B103" s="234" t="s">
        <v>340</v>
      </c>
      <c r="C103" s="243" t="s">
        <v>341</v>
      </c>
      <c r="D103" s="235" t="s">
        <v>230</v>
      </c>
      <c r="E103" s="236">
        <v>0.98399999999999999</v>
      </c>
      <c r="F103" s="237"/>
      <c r="G103" s="238">
        <f>ROUND(E103*F103,2)</f>
        <v>0</v>
      </c>
      <c r="H103" s="237"/>
      <c r="I103" s="238">
        <f>ROUND(E103*H103,2)</f>
        <v>0</v>
      </c>
      <c r="J103" s="237"/>
      <c r="K103" s="238">
        <f>ROUND(E103*J103,2)</f>
        <v>0</v>
      </c>
      <c r="L103" s="238">
        <v>21</v>
      </c>
      <c r="M103" s="238">
        <f>G103*(1+L103/100)</f>
        <v>0</v>
      </c>
      <c r="N103" s="236">
        <v>1.65E-3</v>
      </c>
      <c r="O103" s="236">
        <f>ROUND(E103*N103,2)</f>
        <v>0</v>
      </c>
      <c r="P103" s="236">
        <v>0.27</v>
      </c>
      <c r="Q103" s="236">
        <f>ROUND(E103*P103,2)</f>
        <v>0.27</v>
      </c>
      <c r="R103" s="238"/>
      <c r="S103" s="238" t="s">
        <v>195</v>
      </c>
      <c r="T103" s="239" t="s">
        <v>196</v>
      </c>
      <c r="U103" s="220">
        <v>0.70499999999999996</v>
      </c>
      <c r="V103" s="220">
        <f>ROUND(E103*U103,2)</f>
        <v>0.69</v>
      </c>
      <c r="W103" s="220"/>
      <c r="X103" s="220" t="s">
        <v>231</v>
      </c>
      <c r="Y103" s="220" t="s">
        <v>197</v>
      </c>
      <c r="Z103" s="209"/>
      <c r="AA103" s="209"/>
      <c r="AB103" s="209"/>
      <c r="AC103" s="209"/>
      <c r="AD103" s="209"/>
      <c r="AE103" s="209"/>
      <c r="AF103" s="209"/>
      <c r="AG103" s="209" t="s">
        <v>232</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2" x14ac:dyDescent="0.2">
      <c r="A104" s="216"/>
      <c r="B104" s="217"/>
      <c r="C104" s="244" t="s">
        <v>342</v>
      </c>
      <c r="D104" s="240"/>
      <c r="E104" s="240"/>
      <c r="F104" s="240"/>
      <c r="G104" s="240"/>
      <c r="H104" s="220"/>
      <c r="I104" s="220"/>
      <c r="J104" s="220"/>
      <c r="K104" s="220"/>
      <c r="L104" s="220"/>
      <c r="M104" s="220"/>
      <c r="N104" s="219"/>
      <c r="O104" s="219"/>
      <c r="P104" s="219"/>
      <c r="Q104" s="219"/>
      <c r="R104" s="220"/>
      <c r="S104" s="220"/>
      <c r="T104" s="220"/>
      <c r="U104" s="220"/>
      <c r="V104" s="220"/>
      <c r="W104" s="220"/>
      <c r="X104" s="220"/>
      <c r="Y104" s="220"/>
      <c r="Z104" s="209"/>
      <c r="AA104" s="209"/>
      <c r="AB104" s="209"/>
      <c r="AC104" s="209"/>
      <c r="AD104" s="209"/>
      <c r="AE104" s="209"/>
      <c r="AF104" s="209"/>
      <c r="AG104" s="209" t="s">
        <v>200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2" x14ac:dyDescent="0.2">
      <c r="A105" s="216"/>
      <c r="B105" s="217"/>
      <c r="C105" s="257" t="s">
        <v>343</v>
      </c>
      <c r="D105" s="248"/>
      <c r="E105" s="249">
        <v>0.98</v>
      </c>
      <c r="F105" s="220"/>
      <c r="G105" s="220"/>
      <c r="H105" s="220"/>
      <c r="I105" s="220"/>
      <c r="J105" s="220"/>
      <c r="K105" s="220"/>
      <c r="L105" s="220"/>
      <c r="M105" s="220"/>
      <c r="N105" s="219"/>
      <c r="O105" s="219"/>
      <c r="P105" s="219"/>
      <c r="Q105" s="219"/>
      <c r="R105" s="220"/>
      <c r="S105" s="220"/>
      <c r="T105" s="220"/>
      <c r="U105" s="220"/>
      <c r="V105" s="220"/>
      <c r="W105" s="220"/>
      <c r="X105" s="220"/>
      <c r="Y105" s="220"/>
      <c r="Z105" s="209"/>
      <c r="AA105" s="209"/>
      <c r="AB105" s="209"/>
      <c r="AC105" s="209"/>
      <c r="AD105" s="209"/>
      <c r="AE105" s="209"/>
      <c r="AF105" s="209"/>
      <c r="AG105" s="209" t="s">
        <v>234</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22.5" outlineLevel="1" x14ac:dyDescent="0.2">
      <c r="A106" s="233">
        <v>21</v>
      </c>
      <c r="B106" s="234" t="s">
        <v>344</v>
      </c>
      <c r="C106" s="243" t="s">
        <v>345</v>
      </c>
      <c r="D106" s="235" t="s">
        <v>333</v>
      </c>
      <c r="E106" s="236">
        <v>2.8</v>
      </c>
      <c r="F106" s="237"/>
      <c r="G106" s="238">
        <f>ROUND(E106*F106,2)</f>
        <v>0</v>
      </c>
      <c r="H106" s="237"/>
      <c r="I106" s="238">
        <f>ROUND(E106*H106,2)</f>
        <v>0</v>
      </c>
      <c r="J106" s="237"/>
      <c r="K106" s="238">
        <f>ROUND(E106*J106,2)</f>
        <v>0</v>
      </c>
      <c r="L106" s="238">
        <v>21</v>
      </c>
      <c r="M106" s="238">
        <f>G106*(1+L106/100)</f>
        <v>0</v>
      </c>
      <c r="N106" s="236">
        <v>4.8999999999999998E-4</v>
      </c>
      <c r="O106" s="236">
        <f>ROUND(E106*N106,2)</f>
        <v>0</v>
      </c>
      <c r="P106" s="236">
        <v>1.2999999999999999E-2</v>
      </c>
      <c r="Q106" s="236">
        <f>ROUND(E106*P106,2)</f>
        <v>0.04</v>
      </c>
      <c r="R106" s="238"/>
      <c r="S106" s="238" t="s">
        <v>195</v>
      </c>
      <c r="T106" s="239" t="s">
        <v>196</v>
      </c>
      <c r="U106" s="220">
        <v>0.378</v>
      </c>
      <c r="V106" s="220">
        <f>ROUND(E106*U106,2)</f>
        <v>1.06</v>
      </c>
      <c r="W106" s="220"/>
      <c r="X106" s="220" t="s">
        <v>231</v>
      </c>
      <c r="Y106" s="220" t="s">
        <v>197</v>
      </c>
      <c r="Z106" s="209"/>
      <c r="AA106" s="209"/>
      <c r="AB106" s="209"/>
      <c r="AC106" s="209"/>
      <c r="AD106" s="209"/>
      <c r="AE106" s="209"/>
      <c r="AF106" s="209"/>
      <c r="AG106" s="209" t="s">
        <v>232</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2" x14ac:dyDescent="0.2">
      <c r="A107" s="216"/>
      <c r="B107" s="217"/>
      <c r="C107" s="244" t="s">
        <v>342</v>
      </c>
      <c r="D107" s="240"/>
      <c r="E107" s="240"/>
      <c r="F107" s="240"/>
      <c r="G107" s="240"/>
      <c r="H107" s="220"/>
      <c r="I107" s="220"/>
      <c r="J107" s="220"/>
      <c r="K107" s="220"/>
      <c r="L107" s="220"/>
      <c r="M107" s="220"/>
      <c r="N107" s="219"/>
      <c r="O107" s="219"/>
      <c r="P107" s="219"/>
      <c r="Q107" s="219"/>
      <c r="R107" s="220"/>
      <c r="S107" s="220"/>
      <c r="T107" s="220"/>
      <c r="U107" s="220"/>
      <c r="V107" s="220"/>
      <c r="W107" s="220"/>
      <c r="X107" s="220"/>
      <c r="Y107" s="220"/>
      <c r="Z107" s="209"/>
      <c r="AA107" s="209"/>
      <c r="AB107" s="209"/>
      <c r="AC107" s="209"/>
      <c r="AD107" s="209"/>
      <c r="AE107" s="209"/>
      <c r="AF107" s="209"/>
      <c r="AG107" s="209" t="s">
        <v>200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2" x14ac:dyDescent="0.2">
      <c r="A108" s="216"/>
      <c r="B108" s="217"/>
      <c r="C108" s="257" t="s">
        <v>346</v>
      </c>
      <c r="D108" s="248"/>
      <c r="E108" s="249">
        <v>2.8</v>
      </c>
      <c r="F108" s="220"/>
      <c r="G108" s="220"/>
      <c r="H108" s="220"/>
      <c r="I108" s="220"/>
      <c r="J108" s="220"/>
      <c r="K108" s="220"/>
      <c r="L108" s="220"/>
      <c r="M108" s="220"/>
      <c r="N108" s="219"/>
      <c r="O108" s="219"/>
      <c r="P108" s="219"/>
      <c r="Q108" s="219"/>
      <c r="R108" s="220"/>
      <c r="S108" s="220"/>
      <c r="T108" s="220"/>
      <c r="U108" s="220"/>
      <c r="V108" s="220"/>
      <c r="W108" s="220"/>
      <c r="X108" s="220"/>
      <c r="Y108" s="220"/>
      <c r="Z108" s="209"/>
      <c r="AA108" s="209"/>
      <c r="AB108" s="209"/>
      <c r="AC108" s="209"/>
      <c r="AD108" s="209"/>
      <c r="AE108" s="209"/>
      <c r="AF108" s="209"/>
      <c r="AG108" s="209" t="s">
        <v>234</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2.5" outlineLevel="1" x14ac:dyDescent="0.2">
      <c r="A109" s="233">
        <v>22</v>
      </c>
      <c r="B109" s="234" t="s">
        <v>347</v>
      </c>
      <c r="C109" s="243" t="s">
        <v>348</v>
      </c>
      <c r="D109" s="235" t="s">
        <v>333</v>
      </c>
      <c r="E109" s="236">
        <v>7.8</v>
      </c>
      <c r="F109" s="237"/>
      <c r="G109" s="238">
        <f>ROUND(E109*F109,2)</f>
        <v>0</v>
      </c>
      <c r="H109" s="237"/>
      <c r="I109" s="238">
        <f>ROUND(E109*H109,2)</f>
        <v>0</v>
      </c>
      <c r="J109" s="237"/>
      <c r="K109" s="238">
        <f>ROUND(E109*J109,2)</f>
        <v>0</v>
      </c>
      <c r="L109" s="238">
        <v>21</v>
      </c>
      <c r="M109" s="238">
        <f>G109*(1+L109/100)</f>
        <v>0</v>
      </c>
      <c r="N109" s="236">
        <v>4.8999999999999998E-4</v>
      </c>
      <c r="O109" s="236">
        <f>ROUND(E109*N109,2)</f>
        <v>0</v>
      </c>
      <c r="P109" s="236">
        <v>0.10100000000000001</v>
      </c>
      <c r="Q109" s="236">
        <f>ROUND(E109*P109,2)</f>
        <v>0.79</v>
      </c>
      <c r="R109" s="238"/>
      <c r="S109" s="238" t="s">
        <v>195</v>
      </c>
      <c r="T109" s="239" t="s">
        <v>196</v>
      </c>
      <c r="U109" s="220">
        <v>1.5249999999999999</v>
      </c>
      <c r="V109" s="220">
        <f>ROUND(E109*U109,2)</f>
        <v>11.9</v>
      </c>
      <c r="W109" s="220"/>
      <c r="X109" s="220" t="s">
        <v>231</v>
      </c>
      <c r="Y109" s="220" t="s">
        <v>197</v>
      </c>
      <c r="Z109" s="209"/>
      <c r="AA109" s="209"/>
      <c r="AB109" s="209"/>
      <c r="AC109" s="209"/>
      <c r="AD109" s="209"/>
      <c r="AE109" s="209"/>
      <c r="AF109" s="209"/>
      <c r="AG109" s="209" t="s">
        <v>232</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2" x14ac:dyDescent="0.2">
      <c r="A110" s="216"/>
      <c r="B110" s="217"/>
      <c r="C110" s="244" t="s">
        <v>342</v>
      </c>
      <c r="D110" s="240"/>
      <c r="E110" s="240"/>
      <c r="F110" s="240"/>
      <c r="G110" s="240"/>
      <c r="H110" s="220"/>
      <c r="I110" s="220"/>
      <c r="J110" s="220"/>
      <c r="K110" s="220"/>
      <c r="L110" s="220"/>
      <c r="M110" s="220"/>
      <c r="N110" s="219"/>
      <c r="O110" s="219"/>
      <c r="P110" s="219"/>
      <c r="Q110" s="219"/>
      <c r="R110" s="220"/>
      <c r="S110" s="220"/>
      <c r="T110" s="220"/>
      <c r="U110" s="220"/>
      <c r="V110" s="220"/>
      <c r="W110" s="220"/>
      <c r="X110" s="220"/>
      <c r="Y110" s="220"/>
      <c r="Z110" s="209"/>
      <c r="AA110" s="209"/>
      <c r="AB110" s="209"/>
      <c r="AC110" s="209"/>
      <c r="AD110" s="209"/>
      <c r="AE110" s="209"/>
      <c r="AF110" s="209"/>
      <c r="AG110" s="209" t="s">
        <v>200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2" x14ac:dyDescent="0.2">
      <c r="A111" s="216"/>
      <c r="B111" s="217"/>
      <c r="C111" s="257" t="s">
        <v>349</v>
      </c>
      <c r="D111" s="248"/>
      <c r="E111" s="249">
        <v>3.4</v>
      </c>
      <c r="F111" s="220"/>
      <c r="G111" s="220"/>
      <c r="H111" s="220"/>
      <c r="I111" s="220"/>
      <c r="J111" s="220"/>
      <c r="K111" s="220"/>
      <c r="L111" s="220"/>
      <c r="M111" s="220"/>
      <c r="N111" s="219"/>
      <c r="O111" s="219"/>
      <c r="P111" s="219"/>
      <c r="Q111" s="219"/>
      <c r="R111" s="220"/>
      <c r="S111" s="220"/>
      <c r="T111" s="220"/>
      <c r="U111" s="220"/>
      <c r="V111" s="220"/>
      <c r="W111" s="220"/>
      <c r="X111" s="220"/>
      <c r="Y111" s="220"/>
      <c r="Z111" s="209"/>
      <c r="AA111" s="209"/>
      <c r="AB111" s="209"/>
      <c r="AC111" s="209"/>
      <c r="AD111" s="209"/>
      <c r="AE111" s="209"/>
      <c r="AF111" s="209"/>
      <c r="AG111" s="209" t="s">
        <v>234</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3" x14ac:dyDescent="0.2">
      <c r="A112" s="216"/>
      <c r="B112" s="217"/>
      <c r="C112" s="257" t="s">
        <v>350</v>
      </c>
      <c r="D112" s="248"/>
      <c r="E112" s="249">
        <v>4.4000000000000004</v>
      </c>
      <c r="F112" s="220"/>
      <c r="G112" s="220"/>
      <c r="H112" s="220"/>
      <c r="I112" s="220"/>
      <c r="J112" s="220"/>
      <c r="K112" s="220"/>
      <c r="L112" s="220"/>
      <c r="M112" s="220"/>
      <c r="N112" s="219"/>
      <c r="O112" s="219"/>
      <c r="P112" s="219"/>
      <c r="Q112" s="219"/>
      <c r="R112" s="220"/>
      <c r="S112" s="220"/>
      <c r="T112" s="220"/>
      <c r="U112" s="220"/>
      <c r="V112" s="220"/>
      <c r="W112" s="220"/>
      <c r="X112" s="220"/>
      <c r="Y112" s="220"/>
      <c r="Z112" s="209"/>
      <c r="AA112" s="209"/>
      <c r="AB112" s="209"/>
      <c r="AC112" s="209"/>
      <c r="AD112" s="209"/>
      <c r="AE112" s="209"/>
      <c r="AF112" s="209"/>
      <c r="AG112" s="209" t="s">
        <v>234</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2.5" outlineLevel="1" x14ac:dyDescent="0.2">
      <c r="A113" s="233">
        <v>23</v>
      </c>
      <c r="B113" s="234" t="s">
        <v>351</v>
      </c>
      <c r="C113" s="243" t="s">
        <v>352</v>
      </c>
      <c r="D113" s="235" t="s">
        <v>333</v>
      </c>
      <c r="E113" s="236">
        <v>3.4</v>
      </c>
      <c r="F113" s="237"/>
      <c r="G113" s="238">
        <f>ROUND(E113*F113,2)</f>
        <v>0</v>
      </c>
      <c r="H113" s="237"/>
      <c r="I113" s="238">
        <f>ROUND(E113*H113,2)</f>
        <v>0</v>
      </c>
      <c r="J113" s="237"/>
      <c r="K113" s="238">
        <f>ROUND(E113*J113,2)</f>
        <v>0</v>
      </c>
      <c r="L113" s="238">
        <v>21</v>
      </c>
      <c r="M113" s="238">
        <f>G113*(1+L113/100)</f>
        <v>0</v>
      </c>
      <c r="N113" s="236">
        <v>0</v>
      </c>
      <c r="O113" s="236">
        <f>ROUND(E113*N113,2)</f>
        <v>0</v>
      </c>
      <c r="P113" s="236">
        <v>0.04</v>
      </c>
      <c r="Q113" s="236">
        <f>ROUND(E113*P113,2)</f>
        <v>0.14000000000000001</v>
      </c>
      <c r="R113" s="238"/>
      <c r="S113" s="238" t="s">
        <v>195</v>
      </c>
      <c r="T113" s="239" t="s">
        <v>196</v>
      </c>
      <c r="U113" s="220">
        <v>0.30599999999999999</v>
      </c>
      <c r="V113" s="220">
        <f>ROUND(E113*U113,2)</f>
        <v>1.04</v>
      </c>
      <c r="W113" s="220"/>
      <c r="X113" s="220" t="s">
        <v>231</v>
      </c>
      <c r="Y113" s="220" t="s">
        <v>197</v>
      </c>
      <c r="Z113" s="209"/>
      <c r="AA113" s="209"/>
      <c r="AB113" s="209"/>
      <c r="AC113" s="209"/>
      <c r="AD113" s="209"/>
      <c r="AE113" s="209"/>
      <c r="AF113" s="209"/>
      <c r="AG113" s="209" t="s">
        <v>232</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2" x14ac:dyDescent="0.2">
      <c r="A114" s="216"/>
      <c r="B114" s="217"/>
      <c r="C114" s="257" t="s">
        <v>349</v>
      </c>
      <c r="D114" s="248"/>
      <c r="E114" s="249">
        <v>3.4</v>
      </c>
      <c r="F114" s="220"/>
      <c r="G114" s="220"/>
      <c r="H114" s="220"/>
      <c r="I114" s="220"/>
      <c r="J114" s="220"/>
      <c r="K114" s="220"/>
      <c r="L114" s="220"/>
      <c r="M114" s="220"/>
      <c r="N114" s="219"/>
      <c r="O114" s="219"/>
      <c r="P114" s="219"/>
      <c r="Q114" s="219"/>
      <c r="R114" s="220"/>
      <c r="S114" s="220"/>
      <c r="T114" s="220"/>
      <c r="U114" s="220"/>
      <c r="V114" s="220"/>
      <c r="W114" s="220"/>
      <c r="X114" s="220"/>
      <c r="Y114" s="220"/>
      <c r="Z114" s="209"/>
      <c r="AA114" s="209"/>
      <c r="AB114" s="209"/>
      <c r="AC114" s="209"/>
      <c r="AD114" s="209"/>
      <c r="AE114" s="209"/>
      <c r="AF114" s="209"/>
      <c r="AG114" s="209" t="s">
        <v>234</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2.5" outlineLevel="1" x14ac:dyDescent="0.2">
      <c r="A115" s="233">
        <v>24</v>
      </c>
      <c r="B115" s="234" t="s">
        <v>353</v>
      </c>
      <c r="C115" s="243" t="s">
        <v>354</v>
      </c>
      <c r="D115" s="235" t="s">
        <v>333</v>
      </c>
      <c r="E115" s="236">
        <v>2</v>
      </c>
      <c r="F115" s="237"/>
      <c r="G115" s="238">
        <f>ROUND(E115*F115,2)</f>
        <v>0</v>
      </c>
      <c r="H115" s="237"/>
      <c r="I115" s="238">
        <f>ROUND(E115*H115,2)</f>
        <v>0</v>
      </c>
      <c r="J115" s="237"/>
      <c r="K115" s="238">
        <f>ROUND(E115*J115,2)</f>
        <v>0</v>
      </c>
      <c r="L115" s="238">
        <v>21</v>
      </c>
      <c r="M115" s="238">
        <f>G115*(1+L115/100)</f>
        <v>0</v>
      </c>
      <c r="N115" s="236">
        <v>6.6360000000000002E-2</v>
      </c>
      <c r="O115" s="236">
        <f>ROUND(E115*N115,2)</f>
        <v>0.13</v>
      </c>
      <c r="P115" s="236">
        <v>0</v>
      </c>
      <c r="Q115" s="236">
        <f>ROUND(E115*P115,2)</f>
        <v>0</v>
      </c>
      <c r="R115" s="238"/>
      <c r="S115" s="238" t="s">
        <v>195</v>
      </c>
      <c r="T115" s="239" t="s">
        <v>196</v>
      </c>
      <c r="U115" s="220">
        <v>4.5750000000000002</v>
      </c>
      <c r="V115" s="220">
        <f>ROUND(E115*U115,2)</f>
        <v>9.15</v>
      </c>
      <c r="W115" s="220"/>
      <c r="X115" s="220" t="s">
        <v>231</v>
      </c>
      <c r="Y115" s="220" t="s">
        <v>197</v>
      </c>
      <c r="Z115" s="209"/>
      <c r="AA115" s="209"/>
      <c r="AB115" s="209"/>
      <c r="AC115" s="209"/>
      <c r="AD115" s="209"/>
      <c r="AE115" s="209"/>
      <c r="AF115" s="209"/>
      <c r="AG115" s="209" t="s">
        <v>232</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2" x14ac:dyDescent="0.2">
      <c r="A116" s="216"/>
      <c r="B116" s="217"/>
      <c r="C116" s="257" t="s">
        <v>355</v>
      </c>
      <c r="D116" s="248"/>
      <c r="E116" s="249">
        <v>2</v>
      </c>
      <c r="F116" s="220"/>
      <c r="G116" s="220"/>
      <c r="H116" s="220"/>
      <c r="I116" s="220"/>
      <c r="J116" s="220"/>
      <c r="K116" s="220"/>
      <c r="L116" s="220"/>
      <c r="M116" s="220"/>
      <c r="N116" s="219"/>
      <c r="O116" s="219"/>
      <c r="P116" s="219"/>
      <c r="Q116" s="219"/>
      <c r="R116" s="220"/>
      <c r="S116" s="220"/>
      <c r="T116" s="220"/>
      <c r="U116" s="220"/>
      <c r="V116" s="220"/>
      <c r="W116" s="220"/>
      <c r="X116" s="220"/>
      <c r="Y116" s="220"/>
      <c r="Z116" s="209"/>
      <c r="AA116" s="209"/>
      <c r="AB116" s="209"/>
      <c r="AC116" s="209"/>
      <c r="AD116" s="209"/>
      <c r="AE116" s="209"/>
      <c r="AF116" s="209"/>
      <c r="AG116" s="209" t="s">
        <v>234</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2.5" outlineLevel="1" x14ac:dyDescent="0.2">
      <c r="A117" s="233">
        <v>25</v>
      </c>
      <c r="B117" s="234" t="s">
        <v>356</v>
      </c>
      <c r="C117" s="243" t="s">
        <v>357</v>
      </c>
      <c r="D117" s="235" t="s">
        <v>333</v>
      </c>
      <c r="E117" s="236">
        <v>4.8</v>
      </c>
      <c r="F117" s="237"/>
      <c r="G117" s="238">
        <f>ROUND(E117*F117,2)</f>
        <v>0</v>
      </c>
      <c r="H117" s="237"/>
      <c r="I117" s="238">
        <f>ROUND(E117*H117,2)</f>
        <v>0</v>
      </c>
      <c r="J117" s="237"/>
      <c r="K117" s="238">
        <f>ROUND(E117*J117,2)</f>
        <v>0</v>
      </c>
      <c r="L117" s="238">
        <v>21</v>
      </c>
      <c r="M117" s="238">
        <f>G117*(1+L117/100)</f>
        <v>0</v>
      </c>
      <c r="N117" s="236">
        <v>0.11922000000000001</v>
      </c>
      <c r="O117" s="236">
        <f>ROUND(E117*N117,2)</f>
        <v>0.56999999999999995</v>
      </c>
      <c r="P117" s="236">
        <v>0</v>
      </c>
      <c r="Q117" s="236">
        <f>ROUND(E117*P117,2)</f>
        <v>0</v>
      </c>
      <c r="R117" s="238"/>
      <c r="S117" s="238" t="s">
        <v>195</v>
      </c>
      <c r="T117" s="239" t="s">
        <v>196</v>
      </c>
      <c r="U117" s="220">
        <v>10.194000000000001</v>
      </c>
      <c r="V117" s="220">
        <f>ROUND(E117*U117,2)</f>
        <v>48.93</v>
      </c>
      <c r="W117" s="220"/>
      <c r="X117" s="220" t="s">
        <v>231</v>
      </c>
      <c r="Y117" s="220" t="s">
        <v>197</v>
      </c>
      <c r="Z117" s="209"/>
      <c r="AA117" s="209"/>
      <c r="AB117" s="209"/>
      <c r="AC117" s="209"/>
      <c r="AD117" s="209"/>
      <c r="AE117" s="209"/>
      <c r="AF117" s="209"/>
      <c r="AG117" s="209" t="s">
        <v>232</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2" x14ac:dyDescent="0.2">
      <c r="A118" s="216"/>
      <c r="B118" s="217"/>
      <c r="C118" s="257" t="s">
        <v>358</v>
      </c>
      <c r="D118" s="248"/>
      <c r="E118" s="249">
        <v>2.8</v>
      </c>
      <c r="F118" s="220"/>
      <c r="G118" s="220"/>
      <c r="H118" s="220"/>
      <c r="I118" s="220"/>
      <c r="J118" s="220"/>
      <c r="K118" s="220"/>
      <c r="L118" s="220"/>
      <c r="M118" s="220"/>
      <c r="N118" s="219"/>
      <c r="O118" s="219"/>
      <c r="P118" s="219"/>
      <c r="Q118" s="219"/>
      <c r="R118" s="220"/>
      <c r="S118" s="220"/>
      <c r="T118" s="220"/>
      <c r="U118" s="220"/>
      <c r="V118" s="220"/>
      <c r="W118" s="220"/>
      <c r="X118" s="220"/>
      <c r="Y118" s="220"/>
      <c r="Z118" s="209"/>
      <c r="AA118" s="209"/>
      <c r="AB118" s="209"/>
      <c r="AC118" s="209"/>
      <c r="AD118" s="209"/>
      <c r="AE118" s="209"/>
      <c r="AF118" s="209"/>
      <c r="AG118" s="209" t="s">
        <v>234</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3" x14ac:dyDescent="0.2">
      <c r="A119" s="216"/>
      <c r="B119" s="217"/>
      <c r="C119" s="257" t="s">
        <v>359</v>
      </c>
      <c r="D119" s="248"/>
      <c r="E119" s="249">
        <v>2</v>
      </c>
      <c r="F119" s="220"/>
      <c r="G119" s="220"/>
      <c r="H119" s="220"/>
      <c r="I119" s="220"/>
      <c r="J119" s="220"/>
      <c r="K119" s="220"/>
      <c r="L119" s="220"/>
      <c r="M119" s="220"/>
      <c r="N119" s="219"/>
      <c r="O119" s="219"/>
      <c r="P119" s="219"/>
      <c r="Q119" s="219"/>
      <c r="R119" s="220"/>
      <c r="S119" s="220"/>
      <c r="T119" s="220"/>
      <c r="U119" s="220"/>
      <c r="V119" s="220"/>
      <c r="W119" s="220"/>
      <c r="X119" s="220"/>
      <c r="Y119" s="220"/>
      <c r="Z119" s="209"/>
      <c r="AA119" s="209"/>
      <c r="AB119" s="209"/>
      <c r="AC119" s="209"/>
      <c r="AD119" s="209"/>
      <c r="AE119" s="209"/>
      <c r="AF119" s="209"/>
      <c r="AG119" s="209" t="s">
        <v>234</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ht="22.5" outlineLevel="1" x14ac:dyDescent="0.2">
      <c r="A120" s="233">
        <v>26</v>
      </c>
      <c r="B120" s="234" t="s">
        <v>360</v>
      </c>
      <c r="C120" s="243" t="s">
        <v>361</v>
      </c>
      <c r="D120" s="235" t="s">
        <v>230</v>
      </c>
      <c r="E120" s="236">
        <v>112.87</v>
      </c>
      <c r="F120" s="237"/>
      <c r="G120" s="238">
        <f>ROUND(E120*F120,2)</f>
        <v>0</v>
      </c>
      <c r="H120" s="237"/>
      <c r="I120" s="238">
        <f>ROUND(E120*H120,2)</f>
        <v>0</v>
      </c>
      <c r="J120" s="237"/>
      <c r="K120" s="238">
        <f>ROUND(E120*J120,2)</f>
        <v>0</v>
      </c>
      <c r="L120" s="238">
        <v>21</v>
      </c>
      <c r="M120" s="238">
        <f>G120*(1+L120/100)</f>
        <v>0</v>
      </c>
      <c r="N120" s="236">
        <v>0</v>
      </c>
      <c r="O120" s="236">
        <f>ROUND(E120*N120,2)</f>
        <v>0</v>
      </c>
      <c r="P120" s="236">
        <v>0.02</v>
      </c>
      <c r="Q120" s="236">
        <f>ROUND(E120*P120,2)</f>
        <v>2.2599999999999998</v>
      </c>
      <c r="R120" s="238"/>
      <c r="S120" s="238" t="s">
        <v>195</v>
      </c>
      <c r="T120" s="239" t="s">
        <v>196</v>
      </c>
      <c r="U120" s="220">
        <v>0.17</v>
      </c>
      <c r="V120" s="220">
        <f>ROUND(E120*U120,2)</f>
        <v>19.190000000000001</v>
      </c>
      <c r="W120" s="220"/>
      <c r="X120" s="220" t="s">
        <v>231</v>
      </c>
      <c r="Y120" s="220" t="s">
        <v>197</v>
      </c>
      <c r="Z120" s="209"/>
      <c r="AA120" s="209"/>
      <c r="AB120" s="209"/>
      <c r="AC120" s="209"/>
      <c r="AD120" s="209"/>
      <c r="AE120" s="209"/>
      <c r="AF120" s="209"/>
      <c r="AG120" s="209" t="s">
        <v>232</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2" x14ac:dyDescent="0.2">
      <c r="A121" s="216"/>
      <c r="B121" s="217"/>
      <c r="C121" s="257" t="s">
        <v>362</v>
      </c>
      <c r="D121" s="248"/>
      <c r="E121" s="249">
        <v>1.68</v>
      </c>
      <c r="F121" s="220"/>
      <c r="G121" s="220"/>
      <c r="H121" s="220"/>
      <c r="I121" s="220"/>
      <c r="J121" s="220"/>
      <c r="K121" s="220"/>
      <c r="L121" s="220"/>
      <c r="M121" s="220"/>
      <c r="N121" s="219"/>
      <c r="O121" s="219"/>
      <c r="P121" s="219"/>
      <c r="Q121" s="219"/>
      <c r="R121" s="220"/>
      <c r="S121" s="220"/>
      <c r="T121" s="220"/>
      <c r="U121" s="220"/>
      <c r="V121" s="220"/>
      <c r="W121" s="220"/>
      <c r="X121" s="220"/>
      <c r="Y121" s="220"/>
      <c r="Z121" s="209"/>
      <c r="AA121" s="209"/>
      <c r="AB121" s="209"/>
      <c r="AC121" s="209"/>
      <c r="AD121" s="209"/>
      <c r="AE121" s="209"/>
      <c r="AF121" s="209"/>
      <c r="AG121" s="209" t="s">
        <v>234</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3" x14ac:dyDescent="0.2">
      <c r="A122" s="216"/>
      <c r="B122" s="217"/>
      <c r="C122" s="257" t="s">
        <v>363</v>
      </c>
      <c r="D122" s="248"/>
      <c r="E122" s="249">
        <v>56.34</v>
      </c>
      <c r="F122" s="220"/>
      <c r="G122" s="220"/>
      <c r="H122" s="220"/>
      <c r="I122" s="220"/>
      <c r="J122" s="220"/>
      <c r="K122" s="220"/>
      <c r="L122" s="220"/>
      <c r="M122" s="220"/>
      <c r="N122" s="219"/>
      <c r="O122" s="219"/>
      <c r="P122" s="219"/>
      <c r="Q122" s="219"/>
      <c r="R122" s="220"/>
      <c r="S122" s="220"/>
      <c r="T122" s="220"/>
      <c r="U122" s="220"/>
      <c r="V122" s="220"/>
      <c r="W122" s="220"/>
      <c r="X122" s="220"/>
      <c r="Y122" s="220"/>
      <c r="Z122" s="209"/>
      <c r="AA122" s="209"/>
      <c r="AB122" s="209"/>
      <c r="AC122" s="209"/>
      <c r="AD122" s="209"/>
      <c r="AE122" s="209"/>
      <c r="AF122" s="209"/>
      <c r="AG122" s="209" t="s">
        <v>234</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3" x14ac:dyDescent="0.2">
      <c r="A123" s="216"/>
      <c r="B123" s="217"/>
      <c r="C123" s="257" t="s">
        <v>364</v>
      </c>
      <c r="D123" s="248"/>
      <c r="E123" s="249">
        <v>22.45</v>
      </c>
      <c r="F123" s="220"/>
      <c r="G123" s="220"/>
      <c r="H123" s="220"/>
      <c r="I123" s="220"/>
      <c r="J123" s="220"/>
      <c r="K123" s="220"/>
      <c r="L123" s="220"/>
      <c r="M123" s="220"/>
      <c r="N123" s="219"/>
      <c r="O123" s="219"/>
      <c r="P123" s="219"/>
      <c r="Q123" s="219"/>
      <c r="R123" s="220"/>
      <c r="S123" s="220"/>
      <c r="T123" s="220"/>
      <c r="U123" s="220"/>
      <c r="V123" s="220"/>
      <c r="W123" s="220"/>
      <c r="X123" s="220"/>
      <c r="Y123" s="220"/>
      <c r="Z123" s="209"/>
      <c r="AA123" s="209"/>
      <c r="AB123" s="209"/>
      <c r="AC123" s="209"/>
      <c r="AD123" s="209"/>
      <c r="AE123" s="209"/>
      <c r="AF123" s="209"/>
      <c r="AG123" s="209" t="s">
        <v>234</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3" x14ac:dyDescent="0.2">
      <c r="A124" s="216"/>
      <c r="B124" s="217"/>
      <c r="C124" s="257" t="s">
        <v>365</v>
      </c>
      <c r="D124" s="248"/>
      <c r="E124" s="249">
        <v>14.48</v>
      </c>
      <c r="F124" s="220"/>
      <c r="G124" s="220"/>
      <c r="H124" s="220"/>
      <c r="I124" s="220"/>
      <c r="J124" s="220"/>
      <c r="K124" s="220"/>
      <c r="L124" s="220"/>
      <c r="M124" s="220"/>
      <c r="N124" s="219"/>
      <c r="O124" s="219"/>
      <c r="P124" s="219"/>
      <c r="Q124" s="219"/>
      <c r="R124" s="220"/>
      <c r="S124" s="220"/>
      <c r="T124" s="220"/>
      <c r="U124" s="220"/>
      <c r="V124" s="220"/>
      <c r="W124" s="220"/>
      <c r="X124" s="220"/>
      <c r="Y124" s="220"/>
      <c r="Z124" s="209"/>
      <c r="AA124" s="209"/>
      <c r="AB124" s="209"/>
      <c r="AC124" s="209"/>
      <c r="AD124" s="209"/>
      <c r="AE124" s="209"/>
      <c r="AF124" s="209"/>
      <c r="AG124" s="209" t="s">
        <v>234</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3" x14ac:dyDescent="0.2">
      <c r="A125" s="216"/>
      <c r="B125" s="217"/>
      <c r="C125" s="257" t="s">
        <v>366</v>
      </c>
      <c r="D125" s="248"/>
      <c r="E125" s="249">
        <v>10.89</v>
      </c>
      <c r="F125" s="220"/>
      <c r="G125" s="220"/>
      <c r="H125" s="220"/>
      <c r="I125" s="220"/>
      <c r="J125" s="220"/>
      <c r="K125" s="220"/>
      <c r="L125" s="220"/>
      <c r="M125" s="220"/>
      <c r="N125" s="219"/>
      <c r="O125" s="219"/>
      <c r="P125" s="219"/>
      <c r="Q125" s="219"/>
      <c r="R125" s="220"/>
      <c r="S125" s="220"/>
      <c r="T125" s="220"/>
      <c r="U125" s="220"/>
      <c r="V125" s="220"/>
      <c r="W125" s="220"/>
      <c r="X125" s="220"/>
      <c r="Y125" s="220"/>
      <c r="Z125" s="209"/>
      <c r="AA125" s="209"/>
      <c r="AB125" s="209"/>
      <c r="AC125" s="209"/>
      <c r="AD125" s="209"/>
      <c r="AE125" s="209"/>
      <c r="AF125" s="209"/>
      <c r="AG125" s="209" t="s">
        <v>234</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3" x14ac:dyDescent="0.2">
      <c r="A126" s="216"/>
      <c r="B126" s="217"/>
      <c r="C126" s="257" t="s">
        <v>367</v>
      </c>
      <c r="D126" s="248"/>
      <c r="E126" s="249">
        <v>7.03</v>
      </c>
      <c r="F126" s="220"/>
      <c r="G126" s="220"/>
      <c r="H126" s="220"/>
      <c r="I126" s="220"/>
      <c r="J126" s="220"/>
      <c r="K126" s="220"/>
      <c r="L126" s="220"/>
      <c r="M126" s="220"/>
      <c r="N126" s="219"/>
      <c r="O126" s="219"/>
      <c r="P126" s="219"/>
      <c r="Q126" s="219"/>
      <c r="R126" s="220"/>
      <c r="S126" s="220"/>
      <c r="T126" s="220"/>
      <c r="U126" s="220"/>
      <c r="V126" s="220"/>
      <c r="W126" s="220"/>
      <c r="X126" s="220"/>
      <c r="Y126" s="220"/>
      <c r="Z126" s="209"/>
      <c r="AA126" s="209"/>
      <c r="AB126" s="209"/>
      <c r="AC126" s="209"/>
      <c r="AD126" s="209"/>
      <c r="AE126" s="209"/>
      <c r="AF126" s="209"/>
      <c r="AG126" s="209" t="s">
        <v>234</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ht="22.5" outlineLevel="1" x14ac:dyDescent="0.2">
      <c r="A127" s="233">
        <v>27</v>
      </c>
      <c r="B127" s="234" t="s">
        <v>368</v>
      </c>
      <c r="C127" s="243" t="s">
        <v>369</v>
      </c>
      <c r="D127" s="235" t="s">
        <v>230</v>
      </c>
      <c r="E127" s="236">
        <v>666.97460000000001</v>
      </c>
      <c r="F127" s="237"/>
      <c r="G127" s="238">
        <f>ROUND(E127*F127,2)</f>
        <v>0</v>
      </c>
      <c r="H127" s="237"/>
      <c r="I127" s="238">
        <f>ROUND(E127*H127,2)</f>
        <v>0</v>
      </c>
      <c r="J127" s="237"/>
      <c r="K127" s="238">
        <f>ROUND(E127*J127,2)</f>
        <v>0</v>
      </c>
      <c r="L127" s="238">
        <v>21</v>
      </c>
      <c r="M127" s="238">
        <f>G127*(1+L127/100)</f>
        <v>0</v>
      </c>
      <c r="N127" s="236">
        <v>0</v>
      </c>
      <c r="O127" s="236">
        <f>ROUND(E127*N127,2)</f>
        <v>0</v>
      </c>
      <c r="P127" s="236">
        <v>4.5999999999999999E-2</v>
      </c>
      <c r="Q127" s="236">
        <f>ROUND(E127*P127,2)</f>
        <v>30.68</v>
      </c>
      <c r="R127" s="238"/>
      <c r="S127" s="238" t="s">
        <v>195</v>
      </c>
      <c r="T127" s="239" t="s">
        <v>196</v>
      </c>
      <c r="U127" s="220">
        <v>0.26</v>
      </c>
      <c r="V127" s="220">
        <f>ROUND(E127*U127,2)</f>
        <v>173.41</v>
      </c>
      <c r="W127" s="220"/>
      <c r="X127" s="220" t="s">
        <v>231</v>
      </c>
      <c r="Y127" s="220" t="s">
        <v>197</v>
      </c>
      <c r="Z127" s="209"/>
      <c r="AA127" s="209"/>
      <c r="AB127" s="209"/>
      <c r="AC127" s="209"/>
      <c r="AD127" s="209"/>
      <c r="AE127" s="209"/>
      <c r="AF127" s="209"/>
      <c r="AG127" s="209" t="s">
        <v>232</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2" x14ac:dyDescent="0.2">
      <c r="A128" s="216"/>
      <c r="B128" s="217"/>
      <c r="C128" s="257" t="s">
        <v>370</v>
      </c>
      <c r="D128" s="248"/>
      <c r="E128" s="249"/>
      <c r="F128" s="220"/>
      <c r="G128" s="220"/>
      <c r="H128" s="220"/>
      <c r="I128" s="220"/>
      <c r="J128" s="220"/>
      <c r="K128" s="220"/>
      <c r="L128" s="220"/>
      <c r="M128" s="220"/>
      <c r="N128" s="219"/>
      <c r="O128" s="219"/>
      <c r="P128" s="219"/>
      <c r="Q128" s="219"/>
      <c r="R128" s="220"/>
      <c r="S128" s="220"/>
      <c r="T128" s="220"/>
      <c r="U128" s="220"/>
      <c r="V128" s="220"/>
      <c r="W128" s="220"/>
      <c r="X128" s="220"/>
      <c r="Y128" s="220"/>
      <c r="Z128" s="209"/>
      <c r="AA128" s="209"/>
      <c r="AB128" s="209"/>
      <c r="AC128" s="209"/>
      <c r="AD128" s="209"/>
      <c r="AE128" s="209"/>
      <c r="AF128" s="209"/>
      <c r="AG128" s="209" t="s">
        <v>234</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3" x14ac:dyDescent="0.2">
      <c r="A129" s="216"/>
      <c r="B129" s="217"/>
      <c r="C129" s="257" t="s">
        <v>371</v>
      </c>
      <c r="D129" s="248"/>
      <c r="E129" s="249"/>
      <c r="F129" s="220"/>
      <c r="G129" s="220"/>
      <c r="H129" s="220"/>
      <c r="I129" s="220"/>
      <c r="J129" s="220"/>
      <c r="K129" s="220"/>
      <c r="L129" s="220"/>
      <c r="M129" s="220"/>
      <c r="N129" s="219"/>
      <c r="O129" s="219"/>
      <c r="P129" s="219"/>
      <c r="Q129" s="219"/>
      <c r="R129" s="220"/>
      <c r="S129" s="220"/>
      <c r="T129" s="220"/>
      <c r="U129" s="220"/>
      <c r="V129" s="220"/>
      <c r="W129" s="220"/>
      <c r="X129" s="220"/>
      <c r="Y129" s="220"/>
      <c r="Z129" s="209"/>
      <c r="AA129" s="209"/>
      <c r="AB129" s="209"/>
      <c r="AC129" s="209"/>
      <c r="AD129" s="209"/>
      <c r="AE129" s="209"/>
      <c r="AF129" s="209"/>
      <c r="AG129" s="209" t="s">
        <v>234</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3" x14ac:dyDescent="0.2">
      <c r="A130" s="216"/>
      <c r="B130" s="217"/>
      <c r="C130" s="257" t="s">
        <v>372</v>
      </c>
      <c r="D130" s="248"/>
      <c r="E130" s="249">
        <v>37.590000000000003</v>
      </c>
      <c r="F130" s="220"/>
      <c r="G130" s="220"/>
      <c r="H130" s="220"/>
      <c r="I130" s="220"/>
      <c r="J130" s="220"/>
      <c r="K130" s="220"/>
      <c r="L130" s="220"/>
      <c r="M130" s="220"/>
      <c r="N130" s="219"/>
      <c r="O130" s="219"/>
      <c r="P130" s="219"/>
      <c r="Q130" s="219"/>
      <c r="R130" s="220"/>
      <c r="S130" s="220"/>
      <c r="T130" s="220"/>
      <c r="U130" s="220"/>
      <c r="V130" s="220"/>
      <c r="W130" s="220"/>
      <c r="X130" s="220"/>
      <c r="Y130" s="220"/>
      <c r="Z130" s="209"/>
      <c r="AA130" s="209"/>
      <c r="AB130" s="209"/>
      <c r="AC130" s="209"/>
      <c r="AD130" s="209"/>
      <c r="AE130" s="209"/>
      <c r="AF130" s="209"/>
      <c r="AG130" s="209" t="s">
        <v>234</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3" x14ac:dyDescent="0.2">
      <c r="A131" s="216"/>
      <c r="B131" s="217"/>
      <c r="C131" s="257" t="s">
        <v>373</v>
      </c>
      <c r="D131" s="248"/>
      <c r="E131" s="249">
        <v>32.99</v>
      </c>
      <c r="F131" s="220"/>
      <c r="G131" s="220"/>
      <c r="H131" s="220"/>
      <c r="I131" s="220"/>
      <c r="J131" s="220"/>
      <c r="K131" s="220"/>
      <c r="L131" s="220"/>
      <c r="M131" s="220"/>
      <c r="N131" s="219"/>
      <c r="O131" s="219"/>
      <c r="P131" s="219"/>
      <c r="Q131" s="219"/>
      <c r="R131" s="220"/>
      <c r="S131" s="220"/>
      <c r="T131" s="220"/>
      <c r="U131" s="220"/>
      <c r="V131" s="220"/>
      <c r="W131" s="220"/>
      <c r="X131" s="220"/>
      <c r="Y131" s="220"/>
      <c r="Z131" s="209"/>
      <c r="AA131" s="209"/>
      <c r="AB131" s="209"/>
      <c r="AC131" s="209"/>
      <c r="AD131" s="209"/>
      <c r="AE131" s="209"/>
      <c r="AF131" s="209"/>
      <c r="AG131" s="209" t="s">
        <v>234</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3" x14ac:dyDescent="0.2">
      <c r="A132" s="216"/>
      <c r="B132" s="217"/>
      <c r="C132" s="257" t="s">
        <v>374</v>
      </c>
      <c r="D132" s="248"/>
      <c r="E132" s="249">
        <v>44.58</v>
      </c>
      <c r="F132" s="220"/>
      <c r="G132" s="220"/>
      <c r="H132" s="220"/>
      <c r="I132" s="220"/>
      <c r="J132" s="220"/>
      <c r="K132" s="220"/>
      <c r="L132" s="220"/>
      <c r="M132" s="220"/>
      <c r="N132" s="219"/>
      <c r="O132" s="219"/>
      <c r="P132" s="219"/>
      <c r="Q132" s="219"/>
      <c r="R132" s="220"/>
      <c r="S132" s="220"/>
      <c r="T132" s="220"/>
      <c r="U132" s="220"/>
      <c r="V132" s="220"/>
      <c r="W132" s="220"/>
      <c r="X132" s="220"/>
      <c r="Y132" s="220"/>
      <c r="Z132" s="209"/>
      <c r="AA132" s="209"/>
      <c r="AB132" s="209"/>
      <c r="AC132" s="209"/>
      <c r="AD132" s="209"/>
      <c r="AE132" s="209"/>
      <c r="AF132" s="209"/>
      <c r="AG132" s="209" t="s">
        <v>234</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3" x14ac:dyDescent="0.2">
      <c r="A133" s="216"/>
      <c r="B133" s="217"/>
      <c r="C133" s="257" t="s">
        <v>375</v>
      </c>
      <c r="D133" s="248"/>
      <c r="E133" s="249">
        <v>49.07</v>
      </c>
      <c r="F133" s="220"/>
      <c r="G133" s="220"/>
      <c r="H133" s="220"/>
      <c r="I133" s="220"/>
      <c r="J133" s="220"/>
      <c r="K133" s="220"/>
      <c r="L133" s="220"/>
      <c r="M133" s="220"/>
      <c r="N133" s="219"/>
      <c r="O133" s="219"/>
      <c r="P133" s="219"/>
      <c r="Q133" s="219"/>
      <c r="R133" s="220"/>
      <c r="S133" s="220"/>
      <c r="T133" s="220"/>
      <c r="U133" s="220"/>
      <c r="V133" s="220"/>
      <c r="W133" s="220"/>
      <c r="X133" s="220"/>
      <c r="Y133" s="220"/>
      <c r="Z133" s="209"/>
      <c r="AA133" s="209"/>
      <c r="AB133" s="209"/>
      <c r="AC133" s="209"/>
      <c r="AD133" s="209"/>
      <c r="AE133" s="209"/>
      <c r="AF133" s="209"/>
      <c r="AG133" s="209" t="s">
        <v>234</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3" x14ac:dyDescent="0.2">
      <c r="A134" s="216"/>
      <c r="B134" s="217"/>
      <c r="C134" s="257" t="s">
        <v>376</v>
      </c>
      <c r="D134" s="248"/>
      <c r="E134" s="249">
        <v>61.84</v>
      </c>
      <c r="F134" s="220"/>
      <c r="G134" s="220"/>
      <c r="H134" s="220"/>
      <c r="I134" s="220"/>
      <c r="J134" s="220"/>
      <c r="K134" s="220"/>
      <c r="L134" s="220"/>
      <c r="M134" s="220"/>
      <c r="N134" s="219"/>
      <c r="O134" s="219"/>
      <c r="P134" s="219"/>
      <c r="Q134" s="219"/>
      <c r="R134" s="220"/>
      <c r="S134" s="220"/>
      <c r="T134" s="220"/>
      <c r="U134" s="220"/>
      <c r="V134" s="220"/>
      <c r="W134" s="220"/>
      <c r="X134" s="220"/>
      <c r="Y134" s="220"/>
      <c r="Z134" s="209"/>
      <c r="AA134" s="209"/>
      <c r="AB134" s="209"/>
      <c r="AC134" s="209"/>
      <c r="AD134" s="209"/>
      <c r="AE134" s="209"/>
      <c r="AF134" s="209"/>
      <c r="AG134" s="209" t="s">
        <v>234</v>
      </c>
      <c r="AH134" s="209">
        <v>0</v>
      </c>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3" x14ac:dyDescent="0.2">
      <c r="A135" s="216"/>
      <c r="B135" s="217"/>
      <c r="C135" s="257" t="s">
        <v>377</v>
      </c>
      <c r="D135" s="248"/>
      <c r="E135" s="249">
        <v>44.3</v>
      </c>
      <c r="F135" s="220"/>
      <c r="G135" s="220"/>
      <c r="H135" s="220"/>
      <c r="I135" s="220"/>
      <c r="J135" s="220"/>
      <c r="K135" s="220"/>
      <c r="L135" s="220"/>
      <c r="M135" s="220"/>
      <c r="N135" s="219"/>
      <c r="O135" s="219"/>
      <c r="P135" s="219"/>
      <c r="Q135" s="219"/>
      <c r="R135" s="220"/>
      <c r="S135" s="220"/>
      <c r="T135" s="220"/>
      <c r="U135" s="220"/>
      <c r="V135" s="220"/>
      <c r="W135" s="220"/>
      <c r="X135" s="220"/>
      <c r="Y135" s="220"/>
      <c r="Z135" s="209"/>
      <c r="AA135" s="209"/>
      <c r="AB135" s="209"/>
      <c r="AC135" s="209"/>
      <c r="AD135" s="209"/>
      <c r="AE135" s="209"/>
      <c r="AF135" s="209"/>
      <c r="AG135" s="209" t="s">
        <v>234</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22.5" outlineLevel="3" x14ac:dyDescent="0.2">
      <c r="A136" s="216"/>
      <c r="B136" s="217"/>
      <c r="C136" s="257" t="s">
        <v>378</v>
      </c>
      <c r="D136" s="248"/>
      <c r="E136" s="249">
        <v>45.09</v>
      </c>
      <c r="F136" s="220"/>
      <c r="G136" s="220"/>
      <c r="H136" s="220"/>
      <c r="I136" s="220"/>
      <c r="J136" s="220"/>
      <c r="K136" s="220"/>
      <c r="L136" s="220"/>
      <c r="M136" s="220"/>
      <c r="N136" s="219"/>
      <c r="O136" s="219"/>
      <c r="P136" s="219"/>
      <c r="Q136" s="219"/>
      <c r="R136" s="220"/>
      <c r="S136" s="220"/>
      <c r="T136" s="220"/>
      <c r="U136" s="220"/>
      <c r="V136" s="220"/>
      <c r="W136" s="220"/>
      <c r="X136" s="220"/>
      <c r="Y136" s="220"/>
      <c r="Z136" s="209"/>
      <c r="AA136" s="209"/>
      <c r="AB136" s="209"/>
      <c r="AC136" s="209"/>
      <c r="AD136" s="209"/>
      <c r="AE136" s="209"/>
      <c r="AF136" s="209"/>
      <c r="AG136" s="209" t="s">
        <v>234</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3" x14ac:dyDescent="0.2">
      <c r="A137" s="216"/>
      <c r="B137" s="217"/>
      <c r="C137" s="257" t="s">
        <v>379</v>
      </c>
      <c r="D137" s="248"/>
      <c r="E137" s="249">
        <v>37.97</v>
      </c>
      <c r="F137" s="220"/>
      <c r="G137" s="220"/>
      <c r="H137" s="220"/>
      <c r="I137" s="220"/>
      <c r="J137" s="220"/>
      <c r="K137" s="220"/>
      <c r="L137" s="220"/>
      <c r="M137" s="220"/>
      <c r="N137" s="219"/>
      <c r="O137" s="219"/>
      <c r="P137" s="219"/>
      <c r="Q137" s="219"/>
      <c r="R137" s="220"/>
      <c r="S137" s="220"/>
      <c r="T137" s="220"/>
      <c r="U137" s="220"/>
      <c r="V137" s="220"/>
      <c r="W137" s="220"/>
      <c r="X137" s="220"/>
      <c r="Y137" s="220"/>
      <c r="Z137" s="209"/>
      <c r="AA137" s="209"/>
      <c r="AB137" s="209"/>
      <c r="AC137" s="209"/>
      <c r="AD137" s="209"/>
      <c r="AE137" s="209"/>
      <c r="AF137" s="209"/>
      <c r="AG137" s="209" t="s">
        <v>234</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3" x14ac:dyDescent="0.2">
      <c r="A138" s="216"/>
      <c r="B138" s="217"/>
      <c r="C138" s="257" t="s">
        <v>380</v>
      </c>
      <c r="D138" s="248"/>
      <c r="E138" s="249">
        <v>34.020000000000003</v>
      </c>
      <c r="F138" s="220"/>
      <c r="G138" s="220"/>
      <c r="H138" s="220"/>
      <c r="I138" s="220"/>
      <c r="J138" s="220"/>
      <c r="K138" s="220"/>
      <c r="L138" s="220"/>
      <c r="M138" s="220"/>
      <c r="N138" s="219"/>
      <c r="O138" s="219"/>
      <c r="P138" s="219"/>
      <c r="Q138" s="219"/>
      <c r="R138" s="220"/>
      <c r="S138" s="220"/>
      <c r="T138" s="220"/>
      <c r="U138" s="220"/>
      <c r="V138" s="220"/>
      <c r="W138" s="220"/>
      <c r="X138" s="220"/>
      <c r="Y138" s="220"/>
      <c r="Z138" s="209"/>
      <c r="AA138" s="209"/>
      <c r="AB138" s="209"/>
      <c r="AC138" s="209"/>
      <c r="AD138" s="209"/>
      <c r="AE138" s="209"/>
      <c r="AF138" s="209"/>
      <c r="AG138" s="209" t="s">
        <v>234</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3" x14ac:dyDescent="0.2">
      <c r="A139" s="216"/>
      <c r="B139" s="217"/>
      <c r="C139" s="257" t="s">
        <v>381</v>
      </c>
      <c r="D139" s="248"/>
      <c r="E139" s="249">
        <v>43.64</v>
      </c>
      <c r="F139" s="220"/>
      <c r="G139" s="220"/>
      <c r="H139" s="220"/>
      <c r="I139" s="220"/>
      <c r="J139" s="220"/>
      <c r="K139" s="220"/>
      <c r="L139" s="220"/>
      <c r="M139" s="220"/>
      <c r="N139" s="219"/>
      <c r="O139" s="219"/>
      <c r="P139" s="219"/>
      <c r="Q139" s="219"/>
      <c r="R139" s="220"/>
      <c r="S139" s="220"/>
      <c r="T139" s="220"/>
      <c r="U139" s="220"/>
      <c r="V139" s="220"/>
      <c r="W139" s="220"/>
      <c r="X139" s="220"/>
      <c r="Y139" s="220"/>
      <c r="Z139" s="209"/>
      <c r="AA139" s="209"/>
      <c r="AB139" s="209"/>
      <c r="AC139" s="209"/>
      <c r="AD139" s="209"/>
      <c r="AE139" s="209"/>
      <c r="AF139" s="209"/>
      <c r="AG139" s="209" t="s">
        <v>234</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3" x14ac:dyDescent="0.2">
      <c r="A140" s="216"/>
      <c r="B140" s="217"/>
      <c r="C140" s="257" t="s">
        <v>382</v>
      </c>
      <c r="D140" s="248"/>
      <c r="E140" s="249">
        <v>40.450000000000003</v>
      </c>
      <c r="F140" s="220"/>
      <c r="G140" s="220"/>
      <c r="H140" s="220"/>
      <c r="I140" s="220"/>
      <c r="J140" s="220"/>
      <c r="K140" s="220"/>
      <c r="L140" s="220"/>
      <c r="M140" s="220"/>
      <c r="N140" s="219"/>
      <c r="O140" s="219"/>
      <c r="P140" s="219"/>
      <c r="Q140" s="219"/>
      <c r="R140" s="220"/>
      <c r="S140" s="220"/>
      <c r="T140" s="220"/>
      <c r="U140" s="220"/>
      <c r="V140" s="220"/>
      <c r="W140" s="220"/>
      <c r="X140" s="220"/>
      <c r="Y140" s="220"/>
      <c r="Z140" s="209"/>
      <c r="AA140" s="209"/>
      <c r="AB140" s="209"/>
      <c r="AC140" s="209"/>
      <c r="AD140" s="209"/>
      <c r="AE140" s="209"/>
      <c r="AF140" s="209"/>
      <c r="AG140" s="209" t="s">
        <v>234</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2.5" outlineLevel="3" x14ac:dyDescent="0.2">
      <c r="A141" s="216"/>
      <c r="B141" s="217"/>
      <c r="C141" s="257" t="s">
        <v>383</v>
      </c>
      <c r="D141" s="248"/>
      <c r="E141" s="249">
        <v>14.73</v>
      </c>
      <c r="F141" s="220"/>
      <c r="G141" s="220"/>
      <c r="H141" s="220"/>
      <c r="I141" s="220"/>
      <c r="J141" s="220"/>
      <c r="K141" s="220"/>
      <c r="L141" s="220"/>
      <c r="M141" s="220"/>
      <c r="N141" s="219"/>
      <c r="O141" s="219"/>
      <c r="P141" s="219"/>
      <c r="Q141" s="219"/>
      <c r="R141" s="220"/>
      <c r="S141" s="220"/>
      <c r="T141" s="220"/>
      <c r="U141" s="220"/>
      <c r="V141" s="220"/>
      <c r="W141" s="220"/>
      <c r="X141" s="220"/>
      <c r="Y141" s="220"/>
      <c r="Z141" s="209"/>
      <c r="AA141" s="209"/>
      <c r="AB141" s="209"/>
      <c r="AC141" s="209"/>
      <c r="AD141" s="209"/>
      <c r="AE141" s="209"/>
      <c r="AF141" s="209"/>
      <c r="AG141" s="209" t="s">
        <v>234</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3" x14ac:dyDescent="0.2">
      <c r="A142" s="216"/>
      <c r="B142" s="217"/>
      <c r="C142" s="257" t="s">
        <v>384</v>
      </c>
      <c r="D142" s="248"/>
      <c r="E142" s="249">
        <v>20.43</v>
      </c>
      <c r="F142" s="220"/>
      <c r="G142" s="220"/>
      <c r="H142" s="220"/>
      <c r="I142" s="220"/>
      <c r="J142" s="220"/>
      <c r="K142" s="220"/>
      <c r="L142" s="220"/>
      <c r="M142" s="220"/>
      <c r="N142" s="219"/>
      <c r="O142" s="219"/>
      <c r="P142" s="219"/>
      <c r="Q142" s="219"/>
      <c r="R142" s="220"/>
      <c r="S142" s="220"/>
      <c r="T142" s="220"/>
      <c r="U142" s="220"/>
      <c r="V142" s="220"/>
      <c r="W142" s="220"/>
      <c r="X142" s="220"/>
      <c r="Y142" s="220"/>
      <c r="Z142" s="209"/>
      <c r="AA142" s="209"/>
      <c r="AB142" s="209"/>
      <c r="AC142" s="209"/>
      <c r="AD142" s="209"/>
      <c r="AE142" s="209"/>
      <c r="AF142" s="209"/>
      <c r="AG142" s="209" t="s">
        <v>234</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22.5" outlineLevel="3" x14ac:dyDescent="0.2">
      <c r="A143" s="216"/>
      <c r="B143" s="217"/>
      <c r="C143" s="257" t="s">
        <v>385</v>
      </c>
      <c r="D143" s="248"/>
      <c r="E143" s="249">
        <v>47.25</v>
      </c>
      <c r="F143" s="220"/>
      <c r="G143" s="220"/>
      <c r="H143" s="220"/>
      <c r="I143" s="220"/>
      <c r="J143" s="220"/>
      <c r="K143" s="220"/>
      <c r="L143" s="220"/>
      <c r="M143" s="220"/>
      <c r="N143" s="219"/>
      <c r="O143" s="219"/>
      <c r="P143" s="219"/>
      <c r="Q143" s="219"/>
      <c r="R143" s="220"/>
      <c r="S143" s="220"/>
      <c r="T143" s="220"/>
      <c r="U143" s="220"/>
      <c r="V143" s="220"/>
      <c r="W143" s="220"/>
      <c r="X143" s="220"/>
      <c r="Y143" s="220"/>
      <c r="Z143" s="209"/>
      <c r="AA143" s="209"/>
      <c r="AB143" s="209"/>
      <c r="AC143" s="209"/>
      <c r="AD143" s="209"/>
      <c r="AE143" s="209"/>
      <c r="AF143" s="209"/>
      <c r="AG143" s="209" t="s">
        <v>234</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3" x14ac:dyDescent="0.2">
      <c r="A144" s="216"/>
      <c r="B144" s="217"/>
      <c r="C144" s="257" t="s">
        <v>386</v>
      </c>
      <c r="D144" s="248"/>
      <c r="E144" s="249">
        <v>36.729999999999997</v>
      </c>
      <c r="F144" s="220"/>
      <c r="G144" s="220"/>
      <c r="H144" s="220"/>
      <c r="I144" s="220"/>
      <c r="J144" s="220"/>
      <c r="K144" s="220"/>
      <c r="L144" s="220"/>
      <c r="M144" s="220"/>
      <c r="N144" s="219"/>
      <c r="O144" s="219"/>
      <c r="P144" s="219"/>
      <c r="Q144" s="219"/>
      <c r="R144" s="220"/>
      <c r="S144" s="220"/>
      <c r="T144" s="220"/>
      <c r="U144" s="220"/>
      <c r="V144" s="220"/>
      <c r="W144" s="220"/>
      <c r="X144" s="220"/>
      <c r="Y144" s="220"/>
      <c r="Z144" s="209"/>
      <c r="AA144" s="209"/>
      <c r="AB144" s="209"/>
      <c r="AC144" s="209"/>
      <c r="AD144" s="209"/>
      <c r="AE144" s="209"/>
      <c r="AF144" s="209"/>
      <c r="AG144" s="209" t="s">
        <v>234</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2.5" outlineLevel="3" x14ac:dyDescent="0.2">
      <c r="A145" s="216"/>
      <c r="B145" s="217"/>
      <c r="C145" s="257" t="s">
        <v>387</v>
      </c>
      <c r="D145" s="248"/>
      <c r="E145" s="249">
        <v>76.31</v>
      </c>
      <c r="F145" s="220"/>
      <c r="G145" s="220"/>
      <c r="H145" s="220"/>
      <c r="I145" s="220"/>
      <c r="J145" s="220"/>
      <c r="K145" s="220"/>
      <c r="L145" s="220"/>
      <c r="M145" s="220"/>
      <c r="N145" s="219"/>
      <c r="O145" s="219"/>
      <c r="P145" s="219"/>
      <c r="Q145" s="219"/>
      <c r="R145" s="220"/>
      <c r="S145" s="220"/>
      <c r="T145" s="220"/>
      <c r="U145" s="220"/>
      <c r="V145" s="220"/>
      <c r="W145" s="220"/>
      <c r="X145" s="220"/>
      <c r="Y145" s="220"/>
      <c r="Z145" s="209"/>
      <c r="AA145" s="209"/>
      <c r="AB145" s="209"/>
      <c r="AC145" s="209"/>
      <c r="AD145" s="209"/>
      <c r="AE145" s="209"/>
      <c r="AF145" s="209"/>
      <c r="AG145" s="209" t="s">
        <v>234</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ht="22.5" outlineLevel="1" x14ac:dyDescent="0.2">
      <c r="A146" s="233">
        <v>28</v>
      </c>
      <c r="B146" s="234" t="s">
        <v>388</v>
      </c>
      <c r="C146" s="243" t="s">
        <v>389</v>
      </c>
      <c r="D146" s="235" t="s">
        <v>230</v>
      </c>
      <c r="E146" s="236">
        <v>94.653999999999996</v>
      </c>
      <c r="F146" s="237"/>
      <c r="G146" s="238">
        <f>ROUND(E146*F146,2)</f>
        <v>0</v>
      </c>
      <c r="H146" s="237"/>
      <c r="I146" s="238">
        <f>ROUND(E146*H146,2)</f>
        <v>0</v>
      </c>
      <c r="J146" s="237"/>
      <c r="K146" s="238">
        <f>ROUND(E146*J146,2)</f>
        <v>0</v>
      </c>
      <c r="L146" s="238">
        <v>21</v>
      </c>
      <c r="M146" s="238">
        <f>G146*(1+L146/100)</f>
        <v>0</v>
      </c>
      <c r="N146" s="236">
        <v>0</v>
      </c>
      <c r="O146" s="236">
        <f>ROUND(E146*N146,2)</f>
        <v>0</v>
      </c>
      <c r="P146" s="236">
        <v>6.8000000000000005E-2</v>
      </c>
      <c r="Q146" s="236">
        <f>ROUND(E146*P146,2)</f>
        <v>6.44</v>
      </c>
      <c r="R146" s="238"/>
      <c r="S146" s="238" t="s">
        <v>195</v>
      </c>
      <c r="T146" s="239" t="s">
        <v>196</v>
      </c>
      <c r="U146" s="220">
        <v>0.3</v>
      </c>
      <c r="V146" s="220">
        <f>ROUND(E146*U146,2)</f>
        <v>28.4</v>
      </c>
      <c r="W146" s="220"/>
      <c r="X146" s="220" t="s">
        <v>231</v>
      </c>
      <c r="Y146" s="220" t="s">
        <v>197</v>
      </c>
      <c r="Z146" s="209"/>
      <c r="AA146" s="209"/>
      <c r="AB146" s="209"/>
      <c r="AC146" s="209"/>
      <c r="AD146" s="209"/>
      <c r="AE146" s="209"/>
      <c r="AF146" s="209"/>
      <c r="AG146" s="209" t="s">
        <v>232</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2" x14ac:dyDescent="0.2">
      <c r="A147" s="216"/>
      <c r="B147" s="217"/>
      <c r="C147" s="257" t="s">
        <v>390</v>
      </c>
      <c r="D147" s="248"/>
      <c r="E147" s="249"/>
      <c r="F147" s="220"/>
      <c r="G147" s="220"/>
      <c r="H147" s="220"/>
      <c r="I147" s="220"/>
      <c r="J147" s="220"/>
      <c r="K147" s="220"/>
      <c r="L147" s="220"/>
      <c r="M147" s="220"/>
      <c r="N147" s="219"/>
      <c r="O147" s="219"/>
      <c r="P147" s="219"/>
      <c r="Q147" s="219"/>
      <c r="R147" s="220"/>
      <c r="S147" s="220"/>
      <c r="T147" s="220"/>
      <c r="U147" s="220"/>
      <c r="V147" s="220"/>
      <c r="W147" s="220"/>
      <c r="X147" s="220"/>
      <c r="Y147" s="220"/>
      <c r="Z147" s="209"/>
      <c r="AA147" s="209"/>
      <c r="AB147" s="209"/>
      <c r="AC147" s="209"/>
      <c r="AD147" s="209"/>
      <c r="AE147" s="209"/>
      <c r="AF147" s="209"/>
      <c r="AG147" s="209" t="s">
        <v>234</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3" x14ac:dyDescent="0.2">
      <c r="A148" s="216"/>
      <c r="B148" s="217"/>
      <c r="C148" s="257" t="s">
        <v>391</v>
      </c>
      <c r="D148" s="248"/>
      <c r="E148" s="249">
        <v>15.06</v>
      </c>
      <c r="F148" s="220"/>
      <c r="G148" s="220"/>
      <c r="H148" s="220"/>
      <c r="I148" s="220"/>
      <c r="J148" s="220"/>
      <c r="K148" s="220"/>
      <c r="L148" s="220"/>
      <c r="M148" s="220"/>
      <c r="N148" s="219"/>
      <c r="O148" s="219"/>
      <c r="P148" s="219"/>
      <c r="Q148" s="219"/>
      <c r="R148" s="220"/>
      <c r="S148" s="220"/>
      <c r="T148" s="220"/>
      <c r="U148" s="220"/>
      <c r="V148" s="220"/>
      <c r="W148" s="220"/>
      <c r="X148" s="220"/>
      <c r="Y148" s="220"/>
      <c r="Z148" s="209"/>
      <c r="AA148" s="209"/>
      <c r="AB148" s="209"/>
      <c r="AC148" s="209"/>
      <c r="AD148" s="209"/>
      <c r="AE148" s="209"/>
      <c r="AF148" s="209"/>
      <c r="AG148" s="209" t="s">
        <v>234</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3" x14ac:dyDescent="0.2">
      <c r="A149" s="216"/>
      <c r="B149" s="217"/>
      <c r="C149" s="257" t="s">
        <v>392</v>
      </c>
      <c r="D149" s="248"/>
      <c r="E149" s="249">
        <v>10.46</v>
      </c>
      <c r="F149" s="220"/>
      <c r="G149" s="220"/>
      <c r="H149" s="220"/>
      <c r="I149" s="220"/>
      <c r="J149" s="220"/>
      <c r="K149" s="220"/>
      <c r="L149" s="220"/>
      <c r="M149" s="220"/>
      <c r="N149" s="219"/>
      <c r="O149" s="219"/>
      <c r="P149" s="219"/>
      <c r="Q149" s="219"/>
      <c r="R149" s="220"/>
      <c r="S149" s="220"/>
      <c r="T149" s="220"/>
      <c r="U149" s="220"/>
      <c r="V149" s="220"/>
      <c r="W149" s="220"/>
      <c r="X149" s="220"/>
      <c r="Y149" s="220"/>
      <c r="Z149" s="209"/>
      <c r="AA149" s="209"/>
      <c r="AB149" s="209"/>
      <c r="AC149" s="209"/>
      <c r="AD149" s="209"/>
      <c r="AE149" s="209"/>
      <c r="AF149" s="209"/>
      <c r="AG149" s="209" t="s">
        <v>234</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3" x14ac:dyDescent="0.2">
      <c r="A150" s="216"/>
      <c r="B150" s="217"/>
      <c r="C150" s="257" t="s">
        <v>393</v>
      </c>
      <c r="D150" s="248"/>
      <c r="E150" s="249">
        <v>13.3</v>
      </c>
      <c r="F150" s="220"/>
      <c r="G150" s="220"/>
      <c r="H150" s="220"/>
      <c r="I150" s="220"/>
      <c r="J150" s="220"/>
      <c r="K150" s="220"/>
      <c r="L150" s="220"/>
      <c r="M150" s="220"/>
      <c r="N150" s="219"/>
      <c r="O150" s="219"/>
      <c r="P150" s="219"/>
      <c r="Q150" s="219"/>
      <c r="R150" s="220"/>
      <c r="S150" s="220"/>
      <c r="T150" s="220"/>
      <c r="U150" s="220"/>
      <c r="V150" s="220"/>
      <c r="W150" s="220"/>
      <c r="X150" s="220"/>
      <c r="Y150" s="220"/>
      <c r="Z150" s="209"/>
      <c r="AA150" s="209"/>
      <c r="AB150" s="209"/>
      <c r="AC150" s="209"/>
      <c r="AD150" s="209"/>
      <c r="AE150" s="209"/>
      <c r="AF150" s="209"/>
      <c r="AG150" s="209" t="s">
        <v>234</v>
      </c>
      <c r="AH150" s="209">
        <v>0</v>
      </c>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3" x14ac:dyDescent="0.2">
      <c r="A151" s="216"/>
      <c r="B151" s="217"/>
      <c r="C151" s="257" t="s">
        <v>394</v>
      </c>
      <c r="D151" s="248"/>
      <c r="E151" s="249">
        <v>14.16</v>
      </c>
      <c r="F151" s="220"/>
      <c r="G151" s="220"/>
      <c r="H151" s="220"/>
      <c r="I151" s="220"/>
      <c r="J151" s="220"/>
      <c r="K151" s="220"/>
      <c r="L151" s="220"/>
      <c r="M151" s="220"/>
      <c r="N151" s="219"/>
      <c r="O151" s="219"/>
      <c r="P151" s="219"/>
      <c r="Q151" s="219"/>
      <c r="R151" s="220"/>
      <c r="S151" s="220"/>
      <c r="T151" s="220"/>
      <c r="U151" s="220"/>
      <c r="V151" s="220"/>
      <c r="W151" s="220"/>
      <c r="X151" s="220"/>
      <c r="Y151" s="220"/>
      <c r="Z151" s="209"/>
      <c r="AA151" s="209"/>
      <c r="AB151" s="209"/>
      <c r="AC151" s="209"/>
      <c r="AD151" s="209"/>
      <c r="AE151" s="209"/>
      <c r="AF151" s="209"/>
      <c r="AG151" s="209" t="s">
        <v>234</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3" x14ac:dyDescent="0.2">
      <c r="A152" s="216"/>
      <c r="B152" s="217"/>
      <c r="C152" s="257" t="s">
        <v>395</v>
      </c>
      <c r="D152" s="248"/>
      <c r="E152" s="249">
        <v>8.5</v>
      </c>
      <c r="F152" s="220"/>
      <c r="G152" s="220"/>
      <c r="H152" s="220"/>
      <c r="I152" s="220"/>
      <c r="J152" s="220"/>
      <c r="K152" s="220"/>
      <c r="L152" s="220"/>
      <c r="M152" s="220"/>
      <c r="N152" s="219"/>
      <c r="O152" s="219"/>
      <c r="P152" s="219"/>
      <c r="Q152" s="219"/>
      <c r="R152" s="220"/>
      <c r="S152" s="220"/>
      <c r="T152" s="220"/>
      <c r="U152" s="220"/>
      <c r="V152" s="220"/>
      <c r="W152" s="220"/>
      <c r="X152" s="220"/>
      <c r="Y152" s="220"/>
      <c r="Z152" s="209"/>
      <c r="AA152" s="209"/>
      <c r="AB152" s="209"/>
      <c r="AC152" s="209"/>
      <c r="AD152" s="209"/>
      <c r="AE152" s="209"/>
      <c r="AF152" s="209"/>
      <c r="AG152" s="209" t="s">
        <v>234</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3" x14ac:dyDescent="0.2">
      <c r="A153" s="216"/>
      <c r="B153" s="217"/>
      <c r="C153" s="257" t="s">
        <v>396</v>
      </c>
      <c r="D153" s="248"/>
      <c r="E153" s="249">
        <v>8.44</v>
      </c>
      <c r="F153" s="220"/>
      <c r="G153" s="220"/>
      <c r="H153" s="220"/>
      <c r="I153" s="220"/>
      <c r="J153" s="220"/>
      <c r="K153" s="220"/>
      <c r="L153" s="220"/>
      <c r="M153" s="220"/>
      <c r="N153" s="219"/>
      <c r="O153" s="219"/>
      <c r="P153" s="219"/>
      <c r="Q153" s="219"/>
      <c r="R153" s="220"/>
      <c r="S153" s="220"/>
      <c r="T153" s="220"/>
      <c r="U153" s="220"/>
      <c r="V153" s="220"/>
      <c r="W153" s="220"/>
      <c r="X153" s="220"/>
      <c r="Y153" s="220"/>
      <c r="Z153" s="209"/>
      <c r="AA153" s="209"/>
      <c r="AB153" s="209"/>
      <c r="AC153" s="209"/>
      <c r="AD153" s="209"/>
      <c r="AE153" s="209"/>
      <c r="AF153" s="209"/>
      <c r="AG153" s="209" t="s">
        <v>234</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3" x14ac:dyDescent="0.2">
      <c r="A154" s="216"/>
      <c r="B154" s="217"/>
      <c r="C154" s="257" t="s">
        <v>397</v>
      </c>
      <c r="D154" s="248"/>
      <c r="E154" s="249">
        <v>7.98</v>
      </c>
      <c r="F154" s="220"/>
      <c r="G154" s="220"/>
      <c r="H154" s="220"/>
      <c r="I154" s="220"/>
      <c r="J154" s="220"/>
      <c r="K154" s="220"/>
      <c r="L154" s="220"/>
      <c r="M154" s="220"/>
      <c r="N154" s="219"/>
      <c r="O154" s="219"/>
      <c r="P154" s="219"/>
      <c r="Q154" s="219"/>
      <c r="R154" s="220"/>
      <c r="S154" s="220"/>
      <c r="T154" s="220"/>
      <c r="U154" s="220"/>
      <c r="V154" s="220"/>
      <c r="W154" s="220"/>
      <c r="X154" s="220"/>
      <c r="Y154" s="220"/>
      <c r="Z154" s="209"/>
      <c r="AA154" s="209"/>
      <c r="AB154" s="209"/>
      <c r="AC154" s="209"/>
      <c r="AD154" s="209"/>
      <c r="AE154" s="209"/>
      <c r="AF154" s="209"/>
      <c r="AG154" s="209" t="s">
        <v>234</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3" x14ac:dyDescent="0.2">
      <c r="A155" s="216"/>
      <c r="B155" s="217"/>
      <c r="C155" s="257" t="s">
        <v>398</v>
      </c>
      <c r="D155" s="248"/>
      <c r="E155" s="249">
        <v>14.64</v>
      </c>
      <c r="F155" s="220"/>
      <c r="G155" s="220"/>
      <c r="H155" s="220"/>
      <c r="I155" s="220"/>
      <c r="J155" s="220"/>
      <c r="K155" s="220"/>
      <c r="L155" s="220"/>
      <c r="M155" s="220"/>
      <c r="N155" s="219"/>
      <c r="O155" s="219"/>
      <c r="P155" s="219"/>
      <c r="Q155" s="219"/>
      <c r="R155" s="220"/>
      <c r="S155" s="220"/>
      <c r="T155" s="220"/>
      <c r="U155" s="220"/>
      <c r="V155" s="220"/>
      <c r="W155" s="220"/>
      <c r="X155" s="220"/>
      <c r="Y155" s="220"/>
      <c r="Z155" s="209"/>
      <c r="AA155" s="209"/>
      <c r="AB155" s="209"/>
      <c r="AC155" s="209"/>
      <c r="AD155" s="209"/>
      <c r="AE155" s="209"/>
      <c r="AF155" s="209"/>
      <c r="AG155" s="209" t="s">
        <v>234</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3" x14ac:dyDescent="0.2">
      <c r="A156" s="216"/>
      <c r="B156" s="217"/>
      <c r="C156" s="257" t="s">
        <v>399</v>
      </c>
      <c r="D156" s="248"/>
      <c r="E156" s="249">
        <v>2.1</v>
      </c>
      <c r="F156" s="220"/>
      <c r="G156" s="220"/>
      <c r="H156" s="220"/>
      <c r="I156" s="220"/>
      <c r="J156" s="220"/>
      <c r="K156" s="220"/>
      <c r="L156" s="220"/>
      <c r="M156" s="220"/>
      <c r="N156" s="219"/>
      <c r="O156" s="219"/>
      <c r="P156" s="219"/>
      <c r="Q156" s="219"/>
      <c r="R156" s="220"/>
      <c r="S156" s="220"/>
      <c r="T156" s="220"/>
      <c r="U156" s="220"/>
      <c r="V156" s="220"/>
      <c r="W156" s="220"/>
      <c r="X156" s="220"/>
      <c r="Y156" s="220"/>
      <c r="Z156" s="209"/>
      <c r="AA156" s="209"/>
      <c r="AB156" s="209"/>
      <c r="AC156" s="209"/>
      <c r="AD156" s="209"/>
      <c r="AE156" s="209"/>
      <c r="AF156" s="209"/>
      <c r="AG156" s="209" t="s">
        <v>234</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33">
        <v>29</v>
      </c>
      <c r="B157" s="234" t="s">
        <v>400</v>
      </c>
      <c r="C157" s="243" t="s">
        <v>401</v>
      </c>
      <c r="D157" s="235" t="s">
        <v>402</v>
      </c>
      <c r="E157" s="236">
        <v>16</v>
      </c>
      <c r="F157" s="237"/>
      <c r="G157" s="238">
        <f>ROUND(E157*F157,2)</f>
        <v>0</v>
      </c>
      <c r="H157" s="237"/>
      <c r="I157" s="238">
        <f>ROUND(E157*H157,2)</f>
        <v>0</v>
      </c>
      <c r="J157" s="237"/>
      <c r="K157" s="238">
        <f>ROUND(E157*J157,2)</f>
        <v>0</v>
      </c>
      <c r="L157" s="238">
        <v>21</v>
      </c>
      <c r="M157" s="238">
        <f>G157*(1+L157/100)</f>
        <v>0</v>
      </c>
      <c r="N157" s="236">
        <v>0</v>
      </c>
      <c r="O157" s="236">
        <f>ROUND(E157*N157,2)</f>
        <v>0</v>
      </c>
      <c r="P157" s="236">
        <v>0</v>
      </c>
      <c r="Q157" s="236">
        <f>ROUND(E157*P157,2)</f>
        <v>0</v>
      </c>
      <c r="R157" s="238"/>
      <c r="S157" s="238" t="s">
        <v>195</v>
      </c>
      <c r="T157" s="239" t="s">
        <v>196</v>
      </c>
      <c r="U157" s="220">
        <v>0</v>
      </c>
      <c r="V157" s="220">
        <f>ROUND(E157*U157,2)</f>
        <v>0</v>
      </c>
      <c r="W157" s="220"/>
      <c r="X157" s="220" t="s">
        <v>231</v>
      </c>
      <c r="Y157" s="220" t="s">
        <v>197</v>
      </c>
      <c r="Z157" s="209"/>
      <c r="AA157" s="209"/>
      <c r="AB157" s="209"/>
      <c r="AC157" s="209"/>
      <c r="AD157" s="209"/>
      <c r="AE157" s="209"/>
      <c r="AF157" s="209"/>
      <c r="AG157" s="209" t="s">
        <v>232</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2" x14ac:dyDescent="0.2">
      <c r="A158" s="216"/>
      <c r="B158" s="217"/>
      <c r="C158" s="257" t="s">
        <v>403</v>
      </c>
      <c r="D158" s="248"/>
      <c r="E158" s="249"/>
      <c r="F158" s="220"/>
      <c r="G158" s="220"/>
      <c r="H158" s="220"/>
      <c r="I158" s="220"/>
      <c r="J158" s="220"/>
      <c r="K158" s="220"/>
      <c r="L158" s="220"/>
      <c r="M158" s="220"/>
      <c r="N158" s="219"/>
      <c r="O158" s="219"/>
      <c r="P158" s="219"/>
      <c r="Q158" s="219"/>
      <c r="R158" s="220"/>
      <c r="S158" s="220"/>
      <c r="T158" s="220"/>
      <c r="U158" s="220"/>
      <c r="V158" s="220"/>
      <c r="W158" s="220"/>
      <c r="X158" s="220"/>
      <c r="Y158" s="220"/>
      <c r="Z158" s="209"/>
      <c r="AA158" s="209"/>
      <c r="AB158" s="209"/>
      <c r="AC158" s="209"/>
      <c r="AD158" s="209"/>
      <c r="AE158" s="209"/>
      <c r="AF158" s="209"/>
      <c r="AG158" s="209" t="s">
        <v>234</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3" x14ac:dyDescent="0.2">
      <c r="A159" s="216"/>
      <c r="B159" s="217"/>
      <c r="C159" s="257" t="s">
        <v>404</v>
      </c>
      <c r="D159" s="248"/>
      <c r="E159" s="249">
        <v>9</v>
      </c>
      <c r="F159" s="220"/>
      <c r="G159" s="220"/>
      <c r="H159" s="220"/>
      <c r="I159" s="220"/>
      <c r="J159" s="220"/>
      <c r="K159" s="220"/>
      <c r="L159" s="220"/>
      <c r="M159" s="220"/>
      <c r="N159" s="219"/>
      <c r="O159" s="219"/>
      <c r="P159" s="219"/>
      <c r="Q159" s="219"/>
      <c r="R159" s="220"/>
      <c r="S159" s="220"/>
      <c r="T159" s="220"/>
      <c r="U159" s="220"/>
      <c r="V159" s="220"/>
      <c r="W159" s="220"/>
      <c r="X159" s="220"/>
      <c r="Y159" s="220"/>
      <c r="Z159" s="209"/>
      <c r="AA159" s="209"/>
      <c r="AB159" s="209"/>
      <c r="AC159" s="209"/>
      <c r="AD159" s="209"/>
      <c r="AE159" s="209"/>
      <c r="AF159" s="209"/>
      <c r="AG159" s="209" t="s">
        <v>234</v>
      </c>
      <c r="AH159" s="209">
        <v>0</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3" x14ac:dyDescent="0.2">
      <c r="A160" s="216"/>
      <c r="B160" s="217"/>
      <c r="C160" s="257" t="s">
        <v>405</v>
      </c>
      <c r="D160" s="248"/>
      <c r="E160" s="249">
        <v>2</v>
      </c>
      <c r="F160" s="220"/>
      <c r="G160" s="220"/>
      <c r="H160" s="220"/>
      <c r="I160" s="220"/>
      <c r="J160" s="220"/>
      <c r="K160" s="220"/>
      <c r="L160" s="220"/>
      <c r="M160" s="220"/>
      <c r="N160" s="219"/>
      <c r="O160" s="219"/>
      <c r="P160" s="219"/>
      <c r="Q160" s="219"/>
      <c r="R160" s="220"/>
      <c r="S160" s="220"/>
      <c r="T160" s="220"/>
      <c r="U160" s="220"/>
      <c r="V160" s="220"/>
      <c r="W160" s="220"/>
      <c r="X160" s="220"/>
      <c r="Y160" s="220"/>
      <c r="Z160" s="209"/>
      <c r="AA160" s="209"/>
      <c r="AB160" s="209"/>
      <c r="AC160" s="209"/>
      <c r="AD160" s="209"/>
      <c r="AE160" s="209"/>
      <c r="AF160" s="209"/>
      <c r="AG160" s="209" t="s">
        <v>234</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3" x14ac:dyDescent="0.2">
      <c r="A161" s="216"/>
      <c r="B161" s="217"/>
      <c r="C161" s="257" t="s">
        <v>406</v>
      </c>
      <c r="D161" s="248"/>
      <c r="E161" s="249">
        <v>1</v>
      </c>
      <c r="F161" s="220"/>
      <c r="G161" s="220"/>
      <c r="H161" s="220"/>
      <c r="I161" s="220"/>
      <c r="J161" s="220"/>
      <c r="K161" s="220"/>
      <c r="L161" s="220"/>
      <c r="M161" s="220"/>
      <c r="N161" s="219"/>
      <c r="O161" s="219"/>
      <c r="P161" s="219"/>
      <c r="Q161" s="219"/>
      <c r="R161" s="220"/>
      <c r="S161" s="220"/>
      <c r="T161" s="220"/>
      <c r="U161" s="220"/>
      <c r="V161" s="220"/>
      <c r="W161" s="220"/>
      <c r="X161" s="220"/>
      <c r="Y161" s="220"/>
      <c r="Z161" s="209"/>
      <c r="AA161" s="209"/>
      <c r="AB161" s="209"/>
      <c r="AC161" s="209"/>
      <c r="AD161" s="209"/>
      <c r="AE161" s="209"/>
      <c r="AF161" s="209"/>
      <c r="AG161" s="209" t="s">
        <v>234</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3" x14ac:dyDescent="0.2">
      <c r="A162" s="216"/>
      <c r="B162" s="217"/>
      <c r="C162" s="257" t="s">
        <v>407</v>
      </c>
      <c r="D162" s="248"/>
      <c r="E162" s="249">
        <v>4</v>
      </c>
      <c r="F162" s="220"/>
      <c r="G162" s="220"/>
      <c r="H162" s="220"/>
      <c r="I162" s="220"/>
      <c r="J162" s="220"/>
      <c r="K162" s="220"/>
      <c r="L162" s="220"/>
      <c r="M162" s="220"/>
      <c r="N162" s="219"/>
      <c r="O162" s="219"/>
      <c r="P162" s="219"/>
      <c r="Q162" s="219"/>
      <c r="R162" s="220"/>
      <c r="S162" s="220"/>
      <c r="T162" s="220"/>
      <c r="U162" s="220"/>
      <c r="V162" s="220"/>
      <c r="W162" s="220"/>
      <c r="X162" s="220"/>
      <c r="Y162" s="220"/>
      <c r="Z162" s="209"/>
      <c r="AA162" s="209"/>
      <c r="AB162" s="209"/>
      <c r="AC162" s="209"/>
      <c r="AD162" s="209"/>
      <c r="AE162" s="209"/>
      <c r="AF162" s="209"/>
      <c r="AG162" s="209" t="s">
        <v>234</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ht="22.5" outlineLevel="1" x14ac:dyDescent="0.2">
      <c r="A163" s="250">
        <v>30</v>
      </c>
      <c r="B163" s="251" t="s">
        <v>408</v>
      </c>
      <c r="C163" s="258" t="s">
        <v>409</v>
      </c>
      <c r="D163" s="252" t="s">
        <v>267</v>
      </c>
      <c r="E163" s="253">
        <v>5.5</v>
      </c>
      <c r="F163" s="254"/>
      <c r="G163" s="255">
        <f>ROUND(E163*F163,2)</f>
        <v>0</v>
      </c>
      <c r="H163" s="254"/>
      <c r="I163" s="255">
        <f>ROUND(E163*H163,2)</f>
        <v>0</v>
      </c>
      <c r="J163" s="254"/>
      <c r="K163" s="255">
        <f>ROUND(E163*J163,2)</f>
        <v>0</v>
      </c>
      <c r="L163" s="255">
        <v>21</v>
      </c>
      <c r="M163" s="255">
        <f>G163*(1+L163/100)</f>
        <v>0</v>
      </c>
      <c r="N163" s="253">
        <v>1.2800000000000001E-3</v>
      </c>
      <c r="O163" s="253">
        <f>ROUND(E163*N163,2)</f>
        <v>0.01</v>
      </c>
      <c r="P163" s="253">
        <v>1.8</v>
      </c>
      <c r="Q163" s="253">
        <f>ROUND(E163*P163,2)</f>
        <v>9.9</v>
      </c>
      <c r="R163" s="255"/>
      <c r="S163" s="255" t="s">
        <v>195</v>
      </c>
      <c r="T163" s="256" t="s">
        <v>196</v>
      </c>
      <c r="U163" s="220">
        <v>1.52</v>
      </c>
      <c r="V163" s="220">
        <f>ROUND(E163*U163,2)</f>
        <v>8.36</v>
      </c>
      <c r="W163" s="220"/>
      <c r="X163" s="220" t="s">
        <v>231</v>
      </c>
      <c r="Y163" s="220" t="s">
        <v>197</v>
      </c>
      <c r="Z163" s="209"/>
      <c r="AA163" s="209"/>
      <c r="AB163" s="209"/>
      <c r="AC163" s="209"/>
      <c r="AD163" s="209"/>
      <c r="AE163" s="209"/>
      <c r="AF163" s="209"/>
      <c r="AG163" s="209" t="s">
        <v>232</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50">
        <v>31</v>
      </c>
      <c r="B164" s="251" t="s">
        <v>410</v>
      </c>
      <c r="C164" s="258" t="s">
        <v>411</v>
      </c>
      <c r="D164" s="252" t="s">
        <v>412</v>
      </c>
      <c r="E164" s="253">
        <v>1</v>
      </c>
      <c r="F164" s="254"/>
      <c r="G164" s="255">
        <f>ROUND(E164*F164,2)</f>
        <v>0</v>
      </c>
      <c r="H164" s="254"/>
      <c r="I164" s="255">
        <f>ROUND(E164*H164,2)</f>
        <v>0</v>
      </c>
      <c r="J164" s="254"/>
      <c r="K164" s="255">
        <f>ROUND(E164*J164,2)</f>
        <v>0</v>
      </c>
      <c r="L164" s="255">
        <v>21</v>
      </c>
      <c r="M164" s="255">
        <f>G164*(1+L164/100)</f>
        <v>0</v>
      </c>
      <c r="N164" s="253">
        <v>0</v>
      </c>
      <c r="O164" s="253">
        <f>ROUND(E164*N164,2)</f>
        <v>0</v>
      </c>
      <c r="P164" s="253">
        <v>0</v>
      </c>
      <c r="Q164" s="253">
        <f>ROUND(E164*P164,2)</f>
        <v>0</v>
      </c>
      <c r="R164" s="255"/>
      <c r="S164" s="255" t="s">
        <v>195</v>
      </c>
      <c r="T164" s="256" t="s">
        <v>196</v>
      </c>
      <c r="U164" s="220">
        <v>0</v>
      </c>
      <c r="V164" s="220">
        <f>ROUND(E164*U164,2)</f>
        <v>0</v>
      </c>
      <c r="W164" s="220"/>
      <c r="X164" s="220" t="s">
        <v>231</v>
      </c>
      <c r="Y164" s="220" t="s">
        <v>197</v>
      </c>
      <c r="Z164" s="209"/>
      <c r="AA164" s="209"/>
      <c r="AB164" s="209"/>
      <c r="AC164" s="209"/>
      <c r="AD164" s="209"/>
      <c r="AE164" s="209"/>
      <c r="AF164" s="209"/>
      <c r="AG164" s="209" t="s">
        <v>232</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50">
        <v>32</v>
      </c>
      <c r="B165" s="251" t="s">
        <v>413</v>
      </c>
      <c r="C165" s="258" t="s">
        <v>414</v>
      </c>
      <c r="D165" s="252" t="s">
        <v>412</v>
      </c>
      <c r="E165" s="253">
        <v>1</v>
      </c>
      <c r="F165" s="254"/>
      <c r="G165" s="255">
        <f>ROUND(E165*F165,2)</f>
        <v>0</v>
      </c>
      <c r="H165" s="254"/>
      <c r="I165" s="255">
        <f>ROUND(E165*H165,2)</f>
        <v>0</v>
      </c>
      <c r="J165" s="254"/>
      <c r="K165" s="255">
        <f>ROUND(E165*J165,2)</f>
        <v>0</v>
      </c>
      <c r="L165" s="255">
        <v>21</v>
      </c>
      <c r="M165" s="255">
        <f>G165*(1+L165/100)</f>
        <v>0</v>
      </c>
      <c r="N165" s="253">
        <v>0</v>
      </c>
      <c r="O165" s="253">
        <f>ROUND(E165*N165,2)</f>
        <v>0</v>
      </c>
      <c r="P165" s="253">
        <v>0</v>
      </c>
      <c r="Q165" s="253">
        <f>ROUND(E165*P165,2)</f>
        <v>0</v>
      </c>
      <c r="R165" s="255"/>
      <c r="S165" s="255" t="s">
        <v>195</v>
      </c>
      <c r="T165" s="256" t="s">
        <v>196</v>
      </c>
      <c r="U165" s="220">
        <v>0</v>
      </c>
      <c r="V165" s="220">
        <f>ROUND(E165*U165,2)</f>
        <v>0</v>
      </c>
      <c r="W165" s="220"/>
      <c r="X165" s="220" t="s">
        <v>231</v>
      </c>
      <c r="Y165" s="220" t="s">
        <v>197</v>
      </c>
      <c r="Z165" s="209"/>
      <c r="AA165" s="209"/>
      <c r="AB165" s="209"/>
      <c r="AC165" s="209"/>
      <c r="AD165" s="209"/>
      <c r="AE165" s="209"/>
      <c r="AF165" s="209"/>
      <c r="AG165" s="209" t="s">
        <v>232</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50">
        <v>33</v>
      </c>
      <c r="B166" s="251" t="s">
        <v>415</v>
      </c>
      <c r="C166" s="258" t="s">
        <v>416</v>
      </c>
      <c r="D166" s="252" t="s">
        <v>412</v>
      </c>
      <c r="E166" s="253">
        <v>1</v>
      </c>
      <c r="F166" s="254"/>
      <c r="G166" s="255">
        <f>ROUND(E166*F166,2)</f>
        <v>0</v>
      </c>
      <c r="H166" s="254"/>
      <c r="I166" s="255">
        <f>ROUND(E166*H166,2)</f>
        <v>0</v>
      </c>
      <c r="J166" s="254"/>
      <c r="K166" s="255">
        <f>ROUND(E166*J166,2)</f>
        <v>0</v>
      </c>
      <c r="L166" s="255">
        <v>21</v>
      </c>
      <c r="M166" s="255">
        <f>G166*(1+L166/100)</f>
        <v>0</v>
      </c>
      <c r="N166" s="253">
        <v>0</v>
      </c>
      <c r="O166" s="253">
        <f>ROUND(E166*N166,2)</f>
        <v>0</v>
      </c>
      <c r="P166" s="253">
        <v>0</v>
      </c>
      <c r="Q166" s="253">
        <f>ROUND(E166*P166,2)</f>
        <v>0</v>
      </c>
      <c r="R166" s="255"/>
      <c r="S166" s="255" t="s">
        <v>195</v>
      </c>
      <c r="T166" s="256" t="s">
        <v>196</v>
      </c>
      <c r="U166" s="220">
        <v>0</v>
      </c>
      <c r="V166" s="220">
        <f>ROUND(E166*U166,2)</f>
        <v>0</v>
      </c>
      <c r="W166" s="220"/>
      <c r="X166" s="220" t="s">
        <v>231</v>
      </c>
      <c r="Y166" s="220" t="s">
        <v>197</v>
      </c>
      <c r="Z166" s="209"/>
      <c r="AA166" s="209"/>
      <c r="AB166" s="209"/>
      <c r="AC166" s="209"/>
      <c r="AD166" s="209"/>
      <c r="AE166" s="209"/>
      <c r="AF166" s="209"/>
      <c r="AG166" s="209" t="s">
        <v>232</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50">
        <v>34</v>
      </c>
      <c r="B167" s="251" t="s">
        <v>417</v>
      </c>
      <c r="C167" s="258" t="s">
        <v>418</v>
      </c>
      <c r="D167" s="252" t="s">
        <v>412</v>
      </c>
      <c r="E167" s="253">
        <v>1</v>
      </c>
      <c r="F167" s="254"/>
      <c r="G167" s="255">
        <f>ROUND(E167*F167,2)</f>
        <v>0</v>
      </c>
      <c r="H167" s="254"/>
      <c r="I167" s="255">
        <f>ROUND(E167*H167,2)</f>
        <v>0</v>
      </c>
      <c r="J167" s="254"/>
      <c r="K167" s="255">
        <f>ROUND(E167*J167,2)</f>
        <v>0</v>
      </c>
      <c r="L167" s="255">
        <v>21</v>
      </c>
      <c r="M167" s="255">
        <f>G167*(1+L167/100)</f>
        <v>0</v>
      </c>
      <c r="N167" s="253">
        <v>0</v>
      </c>
      <c r="O167" s="253">
        <f>ROUND(E167*N167,2)</f>
        <v>0</v>
      </c>
      <c r="P167" s="253">
        <v>0</v>
      </c>
      <c r="Q167" s="253">
        <f>ROUND(E167*P167,2)</f>
        <v>0</v>
      </c>
      <c r="R167" s="255"/>
      <c r="S167" s="255" t="s">
        <v>195</v>
      </c>
      <c r="T167" s="256" t="s">
        <v>196</v>
      </c>
      <c r="U167" s="220">
        <v>0</v>
      </c>
      <c r="V167" s="220">
        <f>ROUND(E167*U167,2)</f>
        <v>0</v>
      </c>
      <c r="W167" s="220"/>
      <c r="X167" s="220" t="s">
        <v>231</v>
      </c>
      <c r="Y167" s="220" t="s">
        <v>197</v>
      </c>
      <c r="Z167" s="209"/>
      <c r="AA167" s="209"/>
      <c r="AB167" s="209"/>
      <c r="AC167" s="209"/>
      <c r="AD167" s="209"/>
      <c r="AE167" s="209"/>
      <c r="AF167" s="209"/>
      <c r="AG167" s="209" t="s">
        <v>232</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x14ac:dyDescent="0.2">
      <c r="A168" s="223" t="s">
        <v>190</v>
      </c>
      <c r="B168" s="224" t="s">
        <v>117</v>
      </c>
      <c r="C168" s="242" t="s">
        <v>118</v>
      </c>
      <c r="D168" s="225"/>
      <c r="E168" s="226"/>
      <c r="F168" s="227"/>
      <c r="G168" s="227">
        <f>SUMIF(AG169:AG187,"&lt;&gt;NOR",G169:G187)</f>
        <v>0</v>
      </c>
      <c r="H168" s="227"/>
      <c r="I168" s="227">
        <f>SUM(I169:I187)</f>
        <v>0</v>
      </c>
      <c r="J168" s="227"/>
      <c r="K168" s="227">
        <f>SUM(K169:K187)</f>
        <v>0</v>
      </c>
      <c r="L168" s="227"/>
      <c r="M168" s="227">
        <f>SUM(M169:M187)</f>
        <v>0</v>
      </c>
      <c r="N168" s="226"/>
      <c r="O168" s="226">
        <f>SUM(O169:O187)</f>
        <v>0</v>
      </c>
      <c r="P168" s="226"/>
      <c r="Q168" s="226">
        <f>SUM(Q169:Q187)</f>
        <v>0.48000000000000009</v>
      </c>
      <c r="R168" s="227"/>
      <c r="S168" s="227"/>
      <c r="T168" s="228"/>
      <c r="U168" s="222"/>
      <c r="V168" s="222">
        <f>SUM(V169:V187)</f>
        <v>6.5299999999999994</v>
      </c>
      <c r="W168" s="222"/>
      <c r="X168" s="222"/>
      <c r="Y168" s="222"/>
      <c r="AG168" t="s">
        <v>191</v>
      </c>
    </row>
    <row r="169" spans="1:60" outlineLevel="1" x14ac:dyDescent="0.2">
      <c r="A169" s="233">
        <v>35</v>
      </c>
      <c r="B169" s="234" t="s">
        <v>419</v>
      </c>
      <c r="C169" s="243" t="s">
        <v>420</v>
      </c>
      <c r="D169" s="235" t="s">
        <v>412</v>
      </c>
      <c r="E169" s="236">
        <v>3</v>
      </c>
      <c r="F169" s="237"/>
      <c r="G169" s="238">
        <f>ROUND(E169*F169,2)</f>
        <v>0</v>
      </c>
      <c r="H169" s="237"/>
      <c r="I169" s="238">
        <f>ROUND(E169*H169,2)</f>
        <v>0</v>
      </c>
      <c r="J169" s="237"/>
      <c r="K169" s="238">
        <f>ROUND(E169*J169,2)</f>
        <v>0</v>
      </c>
      <c r="L169" s="238">
        <v>21</v>
      </c>
      <c r="M169" s="238">
        <f>G169*(1+L169/100)</f>
        <v>0</v>
      </c>
      <c r="N169" s="236">
        <v>0</v>
      </c>
      <c r="O169" s="236">
        <f>ROUND(E169*N169,2)</f>
        <v>0</v>
      </c>
      <c r="P169" s="236">
        <v>3.4200000000000001E-2</v>
      </c>
      <c r="Q169" s="236">
        <f>ROUND(E169*P169,2)</f>
        <v>0.1</v>
      </c>
      <c r="R169" s="238"/>
      <c r="S169" s="238" t="s">
        <v>195</v>
      </c>
      <c r="T169" s="239" t="s">
        <v>196</v>
      </c>
      <c r="U169" s="220">
        <v>0.46500000000000002</v>
      </c>
      <c r="V169" s="220">
        <f>ROUND(E169*U169,2)</f>
        <v>1.4</v>
      </c>
      <c r="W169" s="220"/>
      <c r="X169" s="220" t="s">
        <v>231</v>
      </c>
      <c r="Y169" s="220" t="s">
        <v>197</v>
      </c>
      <c r="Z169" s="209"/>
      <c r="AA169" s="209"/>
      <c r="AB169" s="209"/>
      <c r="AC169" s="209"/>
      <c r="AD169" s="209"/>
      <c r="AE169" s="209"/>
      <c r="AF169" s="209"/>
      <c r="AG169" s="209" t="s">
        <v>232</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2" x14ac:dyDescent="0.2">
      <c r="A170" s="216"/>
      <c r="B170" s="217"/>
      <c r="C170" s="257" t="s">
        <v>421</v>
      </c>
      <c r="D170" s="248"/>
      <c r="E170" s="249">
        <v>3</v>
      </c>
      <c r="F170" s="220"/>
      <c r="G170" s="220"/>
      <c r="H170" s="220"/>
      <c r="I170" s="220"/>
      <c r="J170" s="220"/>
      <c r="K170" s="220"/>
      <c r="L170" s="220"/>
      <c r="M170" s="220"/>
      <c r="N170" s="219"/>
      <c r="O170" s="219"/>
      <c r="P170" s="219"/>
      <c r="Q170" s="219"/>
      <c r="R170" s="220"/>
      <c r="S170" s="220"/>
      <c r="T170" s="220"/>
      <c r="U170" s="220"/>
      <c r="V170" s="220"/>
      <c r="W170" s="220"/>
      <c r="X170" s="220"/>
      <c r="Y170" s="220"/>
      <c r="Z170" s="209"/>
      <c r="AA170" s="209"/>
      <c r="AB170" s="209"/>
      <c r="AC170" s="209"/>
      <c r="AD170" s="209"/>
      <c r="AE170" s="209"/>
      <c r="AF170" s="209"/>
      <c r="AG170" s="209" t="s">
        <v>234</v>
      </c>
      <c r="AH170" s="209">
        <v>0</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33">
        <v>36</v>
      </c>
      <c r="B171" s="234" t="s">
        <v>422</v>
      </c>
      <c r="C171" s="243" t="s">
        <v>423</v>
      </c>
      <c r="D171" s="235" t="s">
        <v>412</v>
      </c>
      <c r="E171" s="236">
        <v>1</v>
      </c>
      <c r="F171" s="237"/>
      <c r="G171" s="238">
        <f>ROUND(E171*F171,2)</f>
        <v>0</v>
      </c>
      <c r="H171" s="237"/>
      <c r="I171" s="238">
        <f>ROUND(E171*H171,2)</f>
        <v>0</v>
      </c>
      <c r="J171" s="237"/>
      <c r="K171" s="238">
        <f>ROUND(E171*J171,2)</f>
        <v>0</v>
      </c>
      <c r="L171" s="238">
        <v>21</v>
      </c>
      <c r="M171" s="238">
        <f>G171*(1+L171/100)</f>
        <v>0</v>
      </c>
      <c r="N171" s="236">
        <v>0</v>
      </c>
      <c r="O171" s="236">
        <f>ROUND(E171*N171,2)</f>
        <v>0</v>
      </c>
      <c r="P171" s="236">
        <v>1.72E-2</v>
      </c>
      <c r="Q171" s="236">
        <f>ROUND(E171*P171,2)</f>
        <v>0.02</v>
      </c>
      <c r="R171" s="238"/>
      <c r="S171" s="238" t="s">
        <v>195</v>
      </c>
      <c r="T171" s="239" t="s">
        <v>196</v>
      </c>
      <c r="U171" s="220">
        <v>0.40300000000000002</v>
      </c>
      <c r="V171" s="220">
        <f>ROUND(E171*U171,2)</f>
        <v>0.4</v>
      </c>
      <c r="W171" s="220"/>
      <c r="X171" s="220" t="s">
        <v>231</v>
      </c>
      <c r="Y171" s="220" t="s">
        <v>197</v>
      </c>
      <c r="Z171" s="209"/>
      <c r="AA171" s="209"/>
      <c r="AB171" s="209"/>
      <c r="AC171" s="209"/>
      <c r="AD171" s="209"/>
      <c r="AE171" s="209"/>
      <c r="AF171" s="209"/>
      <c r="AG171" s="209" t="s">
        <v>232</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2" x14ac:dyDescent="0.2">
      <c r="A172" s="216"/>
      <c r="B172" s="217"/>
      <c r="C172" s="257" t="s">
        <v>424</v>
      </c>
      <c r="D172" s="248"/>
      <c r="E172" s="249">
        <v>1</v>
      </c>
      <c r="F172" s="220"/>
      <c r="G172" s="220"/>
      <c r="H172" s="220"/>
      <c r="I172" s="220"/>
      <c r="J172" s="220"/>
      <c r="K172" s="220"/>
      <c r="L172" s="220"/>
      <c r="M172" s="220"/>
      <c r="N172" s="219"/>
      <c r="O172" s="219"/>
      <c r="P172" s="219"/>
      <c r="Q172" s="219"/>
      <c r="R172" s="220"/>
      <c r="S172" s="220"/>
      <c r="T172" s="220"/>
      <c r="U172" s="220"/>
      <c r="V172" s="220"/>
      <c r="W172" s="220"/>
      <c r="X172" s="220"/>
      <c r="Y172" s="220"/>
      <c r="Z172" s="209"/>
      <c r="AA172" s="209"/>
      <c r="AB172" s="209"/>
      <c r="AC172" s="209"/>
      <c r="AD172" s="209"/>
      <c r="AE172" s="209"/>
      <c r="AF172" s="209"/>
      <c r="AG172" s="209" t="s">
        <v>234</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33">
        <v>37</v>
      </c>
      <c r="B173" s="234" t="s">
        <v>425</v>
      </c>
      <c r="C173" s="243" t="s">
        <v>426</v>
      </c>
      <c r="D173" s="235" t="s">
        <v>412</v>
      </c>
      <c r="E173" s="236">
        <v>3</v>
      </c>
      <c r="F173" s="237"/>
      <c r="G173" s="238">
        <f>ROUND(E173*F173,2)</f>
        <v>0</v>
      </c>
      <c r="H173" s="237"/>
      <c r="I173" s="238">
        <f>ROUND(E173*H173,2)</f>
        <v>0</v>
      </c>
      <c r="J173" s="237"/>
      <c r="K173" s="238">
        <f>ROUND(E173*J173,2)</f>
        <v>0</v>
      </c>
      <c r="L173" s="238">
        <v>21</v>
      </c>
      <c r="M173" s="238">
        <f>G173*(1+L173/100)</f>
        <v>0</v>
      </c>
      <c r="N173" s="236">
        <v>0</v>
      </c>
      <c r="O173" s="236">
        <f>ROUND(E173*N173,2)</f>
        <v>0</v>
      </c>
      <c r="P173" s="236">
        <v>1.9460000000000002E-2</v>
      </c>
      <c r="Q173" s="236">
        <f>ROUND(E173*P173,2)</f>
        <v>0.06</v>
      </c>
      <c r="R173" s="238"/>
      <c r="S173" s="238" t="s">
        <v>195</v>
      </c>
      <c r="T173" s="239" t="s">
        <v>196</v>
      </c>
      <c r="U173" s="220">
        <v>0.38200000000000001</v>
      </c>
      <c r="V173" s="220">
        <f>ROUND(E173*U173,2)</f>
        <v>1.1499999999999999</v>
      </c>
      <c r="W173" s="220"/>
      <c r="X173" s="220" t="s">
        <v>231</v>
      </c>
      <c r="Y173" s="220" t="s">
        <v>197</v>
      </c>
      <c r="Z173" s="209"/>
      <c r="AA173" s="209"/>
      <c r="AB173" s="209"/>
      <c r="AC173" s="209"/>
      <c r="AD173" s="209"/>
      <c r="AE173" s="209"/>
      <c r="AF173" s="209"/>
      <c r="AG173" s="209" t="s">
        <v>232</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2" x14ac:dyDescent="0.2">
      <c r="A174" s="216"/>
      <c r="B174" s="217"/>
      <c r="C174" s="257" t="s">
        <v>421</v>
      </c>
      <c r="D174" s="248"/>
      <c r="E174" s="249">
        <v>3</v>
      </c>
      <c r="F174" s="220"/>
      <c r="G174" s="220"/>
      <c r="H174" s="220"/>
      <c r="I174" s="220"/>
      <c r="J174" s="220"/>
      <c r="K174" s="220"/>
      <c r="L174" s="220"/>
      <c r="M174" s="220"/>
      <c r="N174" s="219"/>
      <c r="O174" s="219"/>
      <c r="P174" s="219"/>
      <c r="Q174" s="219"/>
      <c r="R174" s="220"/>
      <c r="S174" s="220"/>
      <c r="T174" s="220"/>
      <c r="U174" s="220"/>
      <c r="V174" s="220"/>
      <c r="W174" s="220"/>
      <c r="X174" s="220"/>
      <c r="Y174" s="220"/>
      <c r="Z174" s="209"/>
      <c r="AA174" s="209"/>
      <c r="AB174" s="209"/>
      <c r="AC174" s="209"/>
      <c r="AD174" s="209"/>
      <c r="AE174" s="209"/>
      <c r="AF174" s="209"/>
      <c r="AG174" s="209" t="s">
        <v>234</v>
      </c>
      <c r="AH174" s="209">
        <v>0</v>
      </c>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33">
        <v>38</v>
      </c>
      <c r="B175" s="234" t="s">
        <v>427</v>
      </c>
      <c r="C175" s="243" t="s">
        <v>428</v>
      </c>
      <c r="D175" s="235" t="s">
        <v>412</v>
      </c>
      <c r="E175" s="236">
        <v>1</v>
      </c>
      <c r="F175" s="237"/>
      <c r="G175" s="238">
        <f>ROUND(E175*F175,2)</f>
        <v>0</v>
      </c>
      <c r="H175" s="237"/>
      <c r="I175" s="238">
        <f>ROUND(E175*H175,2)</f>
        <v>0</v>
      </c>
      <c r="J175" s="237"/>
      <c r="K175" s="238">
        <f>ROUND(E175*J175,2)</f>
        <v>0</v>
      </c>
      <c r="L175" s="238">
        <v>21</v>
      </c>
      <c r="M175" s="238">
        <f>G175*(1+L175/100)</f>
        <v>0</v>
      </c>
      <c r="N175" s="236">
        <v>0</v>
      </c>
      <c r="O175" s="236">
        <f>ROUND(E175*N175,2)</f>
        <v>0</v>
      </c>
      <c r="P175" s="236">
        <v>8.7999999999999995E-2</v>
      </c>
      <c r="Q175" s="236">
        <f>ROUND(E175*P175,2)</f>
        <v>0.09</v>
      </c>
      <c r="R175" s="238"/>
      <c r="S175" s="238" t="s">
        <v>195</v>
      </c>
      <c r="T175" s="239" t="s">
        <v>196</v>
      </c>
      <c r="U175" s="220">
        <v>0.69299999999999995</v>
      </c>
      <c r="V175" s="220">
        <f>ROUND(E175*U175,2)</f>
        <v>0.69</v>
      </c>
      <c r="W175" s="220"/>
      <c r="X175" s="220" t="s">
        <v>231</v>
      </c>
      <c r="Y175" s="220" t="s">
        <v>197</v>
      </c>
      <c r="Z175" s="209"/>
      <c r="AA175" s="209"/>
      <c r="AB175" s="209"/>
      <c r="AC175" s="209"/>
      <c r="AD175" s="209"/>
      <c r="AE175" s="209"/>
      <c r="AF175" s="209"/>
      <c r="AG175" s="209" t="s">
        <v>232</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2" x14ac:dyDescent="0.2">
      <c r="A176" s="216"/>
      <c r="B176" s="217"/>
      <c r="C176" s="257" t="s">
        <v>429</v>
      </c>
      <c r="D176" s="248"/>
      <c r="E176" s="249">
        <v>1</v>
      </c>
      <c r="F176" s="220"/>
      <c r="G176" s="220"/>
      <c r="H176" s="220"/>
      <c r="I176" s="220"/>
      <c r="J176" s="220"/>
      <c r="K176" s="220"/>
      <c r="L176" s="220"/>
      <c r="M176" s="220"/>
      <c r="N176" s="219"/>
      <c r="O176" s="219"/>
      <c r="P176" s="219"/>
      <c r="Q176" s="219"/>
      <c r="R176" s="220"/>
      <c r="S176" s="220"/>
      <c r="T176" s="220"/>
      <c r="U176" s="220"/>
      <c r="V176" s="220"/>
      <c r="W176" s="220"/>
      <c r="X176" s="220"/>
      <c r="Y176" s="220"/>
      <c r="Z176" s="209"/>
      <c r="AA176" s="209"/>
      <c r="AB176" s="209"/>
      <c r="AC176" s="209"/>
      <c r="AD176" s="209"/>
      <c r="AE176" s="209"/>
      <c r="AF176" s="209"/>
      <c r="AG176" s="209" t="s">
        <v>234</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33">
        <v>39</v>
      </c>
      <c r="B177" s="234" t="s">
        <v>430</v>
      </c>
      <c r="C177" s="243" t="s">
        <v>431</v>
      </c>
      <c r="D177" s="235" t="s">
        <v>412</v>
      </c>
      <c r="E177" s="236">
        <v>1</v>
      </c>
      <c r="F177" s="237"/>
      <c r="G177" s="238">
        <f>ROUND(E177*F177,2)</f>
        <v>0</v>
      </c>
      <c r="H177" s="237"/>
      <c r="I177" s="238">
        <f>ROUND(E177*H177,2)</f>
        <v>0</v>
      </c>
      <c r="J177" s="237"/>
      <c r="K177" s="238">
        <f>ROUND(E177*J177,2)</f>
        <v>0</v>
      </c>
      <c r="L177" s="238">
        <v>21</v>
      </c>
      <c r="M177" s="238">
        <f>G177*(1+L177/100)</f>
        <v>0</v>
      </c>
      <c r="N177" s="236">
        <v>0</v>
      </c>
      <c r="O177" s="236">
        <f>ROUND(E177*N177,2)</f>
        <v>0</v>
      </c>
      <c r="P177" s="236">
        <v>2.4500000000000001E-2</v>
      </c>
      <c r="Q177" s="236">
        <f>ROUND(E177*P177,2)</f>
        <v>0.02</v>
      </c>
      <c r="R177" s="238"/>
      <c r="S177" s="238" t="s">
        <v>195</v>
      </c>
      <c r="T177" s="239" t="s">
        <v>196</v>
      </c>
      <c r="U177" s="220">
        <v>0.38300000000000001</v>
      </c>
      <c r="V177" s="220">
        <f>ROUND(E177*U177,2)</f>
        <v>0.38</v>
      </c>
      <c r="W177" s="220"/>
      <c r="X177" s="220" t="s">
        <v>231</v>
      </c>
      <c r="Y177" s="220" t="s">
        <v>197</v>
      </c>
      <c r="Z177" s="209"/>
      <c r="AA177" s="209"/>
      <c r="AB177" s="209"/>
      <c r="AC177" s="209"/>
      <c r="AD177" s="209"/>
      <c r="AE177" s="209"/>
      <c r="AF177" s="209"/>
      <c r="AG177" s="209" t="s">
        <v>232</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2" x14ac:dyDescent="0.2">
      <c r="A178" s="216"/>
      <c r="B178" s="217"/>
      <c r="C178" s="257" t="s">
        <v>429</v>
      </c>
      <c r="D178" s="248"/>
      <c r="E178" s="249">
        <v>1</v>
      </c>
      <c r="F178" s="220"/>
      <c r="G178" s="220"/>
      <c r="H178" s="220"/>
      <c r="I178" s="220"/>
      <c r="J178" s="220"/>
      <c r="K178" s="220"/>
      <c r="L178" s="220"/>
      <c r="M178" s="220"/>
      <c r="N178" s="219"/>
      <c r="O178" s="219"/>
      <c r="P178" s="219"/>
      <c r="Q178" s="219"/>
      <c r="R178" s="220"/>
      <c r="S178" s="220"/>
      <c r="T178" s="220"/>
      <c r="U178" s="220"/>
      <c r="V178" s="220"/>
      <c r="W178" s="220"/>
      <c r="X178" s="220"/>
      <c r="Y178" s="220"/>
      <c r="Z178" s="209"/>
      <c r="AA178" s="209"/>
      <c r="AB178" s="209"/>
      <c r="AC178" s="209"/>
      <c r="AD178" s="209"/>
      <c r="AE178" s="209"/>
      <c r="AF178" s="209"/>
      <c r="AG178" s="209" t="s">
        <v>234</v>
      </c>
      <c r="AH178" s="209">
        <v>0</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33">
        <v>40</v>
      </c>
      <c r="B179" s="234" t="s">
        <v>432</v>
      </c>
      <c r="C179" s="243" t="s">
        <v>433</v>
      </c>
      <c r="D179" s="235" t="s">
        <v>412</v>
      </c>
      <c r="E179" s="236">
        <v>1</v>
      </c>
      <c r="F179" s="237"/>
      <c r="G179" s="238">
        <f>ROUND(E179*F179,2)</f>
        <v>0</v>
      </c>
      <c r="H179" s="237"/>
      <c r="I179" s="238">
        <f>ROUND(E179*H179,2)</f>
        <v>0</v>
      </c>
      <c r="J179" s="237"/>
      <c r="K179" s="238">
        <f>ROUND(E179*J179,2)</f>
        <v>0</v>
      </c>
      <c r="L179" s="238">
        <v>21</v>
      </c>
      <c r="M179" s="238">
        <f>G179*(1+L179/100)</f>
        <v>0</v>
      </c>
      <c r="N179" s="236">
        <v>0</v>
      </c>
      <c r="O179" s="236">
        <f>ROUND(E179*N179,2)</f>
        <v>0</v>
      </c>
      <c r="P179" s="236">
        <v>3.4700000000000002E-2</v>
      </c>
      <c r="Q179" s="236">
        <f>ROUND(E179*P179,2)</f>
        <v>0.03</v>
      </c>
      <c r="R179" s="238"/>
      <c r="S179" s="238" t="s">
        <v>195</v>
      </c>
      <c r="T179" s="239" t="s">
        <v>196</v>
      </c>
      <c r="U179" s="220">
        <v>0.56899999999999995</v>
      </c>
      <c r="V179" s="220">
        <f>ROUND(E179*U179,2)</f>
        <v>0.56999999999999995</v>
      </c>
      <c r="W179" s="220"/>
      <c r="X179" s="220" t="s">
        <v>231</v>
      </c>
      <c r="Y179" s="220" t="s">
        <v>197</v>
      </c>
      <c r="Z179" s="209"/>
      <c r="AA179" s="209"/>
      <c r="AB179" s="209"/>
      <c r="AC179" s="209"/>
      <c r="AD179" s="209"/>
      <c r="AE179" s="209"/>
      <c r="AF179" s="209"/>
      <c r="AG179" s="209" t="s">
        <v>232</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2" x14ac:dyDescent="0.2">
      <c r="A180" s="216"/>
      <c r="B180" s="217"/>
      <c r="C180" s="257" t="s">
        <v>424</v>
      </c>
      <c r="D180" s="248"/>
      <c r="E180" s="249">
        <v>1</v>
      </c>
      <c r="F180" s="220"/>
      <c r="G180" s="220"/>
      <c r="H180" s="220"/>
      <c r="I180" s="220"/>
      <c r="J180" s="220"/>
      <c r="K180" s="220"/>
      <c r="L180" s="220"/>
      <c r="M180" s="220"/>
      <c r="N180" s="219"/>
      <c r="O180" s="219"/>
      <c r="P180" s="219"/>
      <c r="Q180" s="219"/>
      <c r="R180" s="220"/>
      <c r="S180" s="220"/>
      <c r="T180" s="220"/>
      <c r="U180" s="220"/>
      <c r="V180" s="220"/>
      <c r="W180" s="220"/>
      <c r="X180" s="220"/>
      <c r="Y180" s="220"/>
      <c r="Z180" s="209"/>
      <c r="AA180" s="209"/>
      <c r="AB180" s="209"/>
      <c r="AC180" s="209"/>
      <c r="AD180" s="209"/>
      <c r="AE180" s="209"/>
      <c r="AF180" s="209"/>
      <c r="AG180" s="209" t="s">
        <v>234</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33">
        <v>41</v>
      </c>
      <c r="B181" s="234" t="s">
        <v>434</v>
      </c>
      <c r="C181" s="243" t="s">
        <v>435</v>
      </c>
      <c r="D181" s="235" t="s">
        <v>412</v>
      </c>
      <c r="E181" s="236">
        <v>1</v>
      </c>
      <c r="F181" s="237"/>
      <c r="G181" s="238">
        <f>ROUND(E181*F181,2)</f>
        <v>0</v>
      </c>
      <c r="H181" s="237"/>
      <c r="I181" s="238">
        <f>ROUND(E181*H181,2)</f>
        <v>0</v>
      </c>
      <c r="J181" s="237"/>
      <c r="K181" s="238">
        <f>ROUND(E181*J181,2)</f>
        <v>0</v>
      </c>
      <c r="L181" s="238">
        <v>21</v>
      </c>
      <c r="M181" s="238">
        <f>G181*(1+L181/100)</f>
        <v>0</v>
      </c>
      <c r="N181" s="236">
        <v>0</v>
      </c>
      <c r="O181" s="236">
        <f>ROUND(E181*N181,2)</f>
        <v>0</v>
      </c>
      <c r="P181" s="236">
        <v>0.155</v>
      </c>
      <c r="Q181" s="236">
        <f>ROUND(E181*P181,2)</f>
        <v>0.16</v>
      </c>
      <c r="R181" s="238"/>
      <c r="S181" s="238" t="s">
        <v>195</v>
      </c>
      <c r="T181" s="239" t="s">
        <v>196</v>
      </c>
      <c r="U181" s="220">
        <v>0.83699999999999997</v>
      </c>
      <c r="V181" s="220">
        <f>ROUND(E181*U181,2)</f>
        <v>0.84</v>
      </c>
      <c r="W181" s="220"/>
      <c r="X181" s="220" t="s">
        <v>231</v>
      </c>
      <c r="Y181" s="220" t="s">
        <v>197</v>
      </c>
      <c r="Z181" s="209"/>
      <c r="AA181" s="209"/>
      <c r="AB181" s="209"/>
      <c r="AC181" s="209"/>
      <c r="AD181" s="209"/>
      <c r="AE181" s="209"/>
      <c r="AF181" s="209"/>
      <c r="AG181" s="209" t="s">
        <v>232</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ht="22.5" outlineLevel="2" x14ac:dyDescent="0.2">
      <c r="A182" s="216"/>
      <c r="B182" s="217"/>
      <c r="C182" s="257" t="s">
        <v>436</v>
      </c>
      <c r="D182" s="248"/>
      <c r="E182" s="249">
        <v>1</v>
      </c>
      <c r="F182" s="220"/>
      <c r="G182" s="220"/>
      <c r="H182" s="220"/>
      <c r="I182" s="220"/>
      <c r="J182" s="220"/>
      <c r="K182" s="220"/>
      <c r="L182" s="220"/>
      <c r="M182" s="220"/>
      <c r="N182" s="219"/>
      <c r="O182" s="219"/>
      <c r="P182" s="219"/>
      <c r="Q182" s="219"/>
      <c r="R182" s="220"/>
      <c r="S182" s="220"/>
      <c r="T182" s="220"/>
      <c r="U182" s="220"/>
      <c r="V182" s="220"/>
      <c r="W182" s="220"/>
      <c r="X182" s="220"/>
      <c r="Y182" s="220"/>
      <c r="Z182" s="209"/>
      <c r="AA182" s="209"/>
      <c r="AB182" s="209"/>
      <c r="AC182" s="209"/>
      <c r="AD182" s="209"/>
      <c r="AE182" s="209"/>
      <c r="AF182" s="209"/>
      <c r="AG182" s="209" t="s">
        <v>234</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33">
        <v>42</v>
      </c>
      <c r="B183" s="234" t="s">
        <v>437</v>
      </c>
      <c r="C183" s="243" t="s">
        <v>438</v>
      </c>
      <c r="D183" s="235" t="s">
        <v>412</v>
      </c>
      <c r="E183" s="236">
        <v>2</v>
      </c>
      <c r="F183" s="237"/>
      <c r="G183" s="238">
        <f>ROUND(E183*F183,2)</f>
        <v>0</v>
      </c>
      <c r="H183" s="237"/>
      <c r="I183" s="238">
        <f>ROUND(E183*H183,2)</f>
        <v>0</v>
      </c>
      <c r="J183" s="237"/>
      <c r="K183" s="238">
        <f>ROUND(E183*J183,2)</f>
        <v>0</v>
      </c>
      <c r="L183" s="238">
        <v>21</v>
      </c>
      <c r="M183" s="238">
        <f>G183*(1+L183/100)</f>
        <v>0</v>
      </c>
      <c r="N183" s="236">
        <v>0</v>
      </c>
      <c r="O183" s="236">
        <f>ROUND(E183*N183,2)</f>
        <v>0</v>
      </c>
      <c r="P183" s="236">
        <v>1.56E-3</v>
      </c>
      <c r="Q183" s="236">
        <f>ROUND(E183*P183,2)</f>
        <v>0</v>
      </c>
      <c r="R183" s="238"/>
      <c r="S183" s="238" t="s">
        <v>195</v>
      </c>
      <c r="T183" s="239" t="s">
        <v>196</v>
      </c>
      <c r="U183" s="220">
        <v>0.217</v>
      </c>
      <c r="V183" s="220">
        <f>ROUND(E183*U183,2)</f>
        <v>0.43</v>
      </c>
      <c r="W183" s="220"/>
      <c r="X183" s="220" t="s">
        <v>231</v>
      </c>
      <c r="Y183" s="220" t="s">
        <v>197</v>
      </c>
      <c r="Z183" s="209"/>
      <c r="AA183" s="209"/>
      <c r="AB183" s="209"/>
      <c r="AC183" s="209"/>
      <c r="AD183" s="209"/>
      <c r="AE183" s="209"/>
      <c r="AF183" s="209"/>
      <c r="AG183" s="209" t="s">
        <v>232</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2" x14ac:dyDescent="0.2">
      <c r="A184" s="216"/>
      <c r="B184" s="217"/>
      <c r="C184" s="257" t="s">
        <v>439</v>
      </c>
      <c r="D184" s="248"/>
      <c r="E184" s="249">
        <v>1</v>
      </c>
      <c r="F184" s="220"/>
      <c r="G184" s="220"/>
      <c r="H184" s="220"/>
      <c r="I184" s="220"/>
      <c r="J184" s="220"/>
      <c r="K184" s="220"/>
      <c r="L184" s="220"/>
      <c r="M184" s="220"/>
      <c r="N184" s="219"/>
      <c r="O184" s="219"/>
      <c r="P184" s="219"/>
      <c r="Q184" s="219"/>
      <c r="R184" s="220"/>
      <c r="S184" s="220"/>
      <c r="T184" s="220"/>
      <c r="U184" s="220"/>
      <c r="V184" s="220"/>
      <c r="W184" s="220"/>
      <c r="X184" s="220"/>
      <c r="Y184" s="220"/>
      <c r="Z184" s="209"/>
      <c r="AA184" s="209"/>
      <c r="AB184" s="209"/>
      <c r="AC184" s="209"/>
      <c r="AD184" s="209"/>
      <c r="AE184" s="209"/>
      <c r="AF184" s="209"/>
      <c r="AG184" s="209" t="s">
        <v>234</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3" x14ac:dyDescent="0.2">
      <c r="A185" s="216"/>
      <c r="B185" s="217"/>
      <c r="C185" s="257" t="s">
        <v>440</v>
      </c>
      <c r="D185" s="248"/>
      <c r="E185" s="249">
        <v>1</v>
      </c>
      <c r="F185" s="220"/>
      <c r="G185" s="220"/>
      <c r="H185" s="220"/>
      <c r="I185" s="220"/>
      <c r="J185" s="220"/>
      <c r="K185" s="220"/>
      <c r="L185" s="220"/>
      <c r="M185" s="220"/>
      <c r="N185" s="219"/>
      <c r="O185" s="219"/>
      <c r="P185" s="219"/>
      <c r="Q185" s="219"/>
      <c r="R185" s="220"/>
      <c r="S185" s="220"/>
      <c r="T185" s="220"/>
      <c r="U185" s="220"/>
      <c r="V185" s="220"/>
      <c r="W185" s="220"/>
      <c r="X185" s="220"/>
      <c r="Y185" s="220"/>
      <c r="Z185" s="209"/>
      <c r="AA185" s="209"/>
      <c r="AB185" s="209"/>
      <c r="AC185" s="209"/>
      <c r="AD185" s="209"/>
      <c r="AE185" s="209"/>
      <c r="AF185" s="209"/>
      <c r="AG185" s="209" t="s">
        <v>234</v>
      </c>
      <c r="AH185" s="209">
        <v>0</v>
      </c>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33">
        <v>43</v>
      </c>
      <c r="B186" s="234" t="s">
        <v>441</v>
      </c>
      <c r="C186" s="243" t="s">
        <v>442</v>
      </c>
      <c r="D186" s="235" t="s">
        <v>412</v>
      </c>
      <c r="E186" s="236">
        <v>3</v>
      </c>
      <c r="F186" s="237"/>
      <c r="G186" s="238">
        <f>ROUND(E186*F186,2)</f>
        <v>0</v>
      </c>
      <c r="H186" s="237"/>
      <c r="I186" s="238">
        <f>ROUND(E186*H186,2)</f>
        <v>0</v>
      </c>
      <c r="J186" s="237"/>
      <c r="K186" s="238">
        <f>ROUND(E186*J186,2)</f>
        <v>0</v>
      </c>
      <c r="L186" s="238">
        <v>21</v>
      </c>
      <c r="M186" s="238">
        <f>G186*(1+L186/100)</f>
        <v>0</v>
      </c>
      <c r="N186" s="236">
        <v>0</v>
      </c>
      <c r="O186" s="236">
        <f>ROUND(E186*N186,2)</f>
        <v>0</v>
      </c>
      <c r="P186" s="236">
        <v>8.5999999999999998E-4</v>
      </c>
      <c r="Q186" s="236">
        <f>ROUND(E186*P186,2)</f>
        <v>0</v>
      </c>
      <c r="R186" s="238"/>
      <c r="S186" s="238" t="s">
        <v>195</v>
      </c>
      <c r="T186" s="239" t="s">
        <v>196</v>
      </c>
      <c r="U186" s="220">
        <v>0.222</v>
      </c>
      <c r="V186" s="220">
        <f>ROUND(E186*U186,2)</f>
        <v>0.67</v>
      </c>
      <c r="W186" s="220"/>
      <c r="X186" s="220" t="s">
        <v>231</v>
      </c>
      <c r="Y186" s="220" t="s">
        <v>197</v>
      </c>
      <c r="Z186" s="209"/>
      <c r="AA186" s="209"/>
      <c r="AB186" s="209"/>
      <c r="AC186" s="209"/>
      <c r="AD186" s="209"/>
      <c r="AE186" s="209"/>
      <c r="AF186" s="209"/>
      <c r="AG186" s="209" t="s">
        <v>232</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2" x14ac:dyDescent="0.2">
      <c r="A187" s="216"/>
      <c r="B187" s="217"/>
      <c r="C187" s="257" t="s">
        <v>421</v>
      </c>
      <c r="D187" s="248"/>
      <c r="E187" s="249">
        <v>3</v>
      </c>
      <c r="F187" s="220"/>
      <c r="G187" s="220"/>
      <c r="H187" s="220"/>
      <c r="I187" s="220"/>
      <c r="J187" s="220"/>
      <c r="K187" s="220"/>
      <c r="L187" s="220"/>
      <c r="M187" s="220"/>
      <c r="N187" s="219"/>
      <c r="O187" s="219"/>
      <c r="P187" s="219"/>
      <c r="Q187" s="219"/>
      <c r="R187" s="220"/>
      <c r="S187" s="220"/>
      <c r="T187" s="220"/>
      <c r="U187" s="220"/>
      <c r="V187" s="220"/>
      <c r="W187" s="220"/>
      <c r="X187" s="220"/>
      <c r="Y187" s="220"/>
      <c r="Z187" s="209"/>
      <c r="AA187" s="209"/>
      <c r="AB187" s="209"/>
      <c r="AC187" s="209"/>
      <c r="AD187" s="209"/>
      <c r="AE187" s="209"/>
      <c r="AF187" s="209"/>
      <c r="AG187" s="209" t="s">
        <v>234</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x14ac:dyDescent="0.2">
      <c r="A188" s="223" t="s">
        <v>190</v>
      </c>
      <c r="B188" s="224" t="s">
        <v>123</v>
      </c>
      <c r="C188" s="242" t="s">
        <v>124</v>
      </c>
      <c r="D188" s="225"/>
      <c r="E188" s="226"/>
      <c r="F188" s="227"/>
      <c r="G188" s="227">
        <f>SUMIF(AG189:AG192,"&lt;&gt;NOR",G189:G192)</f>
        <v>0</v>
      </c>
      <c r="H188" s="227"/>
      <c r="I188" s="227">
        <f>SUM(I189:I192)</f>
        <v>0</v>
      </c>
      <c r="J188" s="227"/>
      <c r="K188" s="227">
        <f>SUM(K189:K192)</f>
        <v>0</v>
      </c>
      <c r="L188" s="227"/>
      <c r="M188" s="227">
        <f>SUM(M189:M192)</f>
        <v>0</v>
      </c>
      <c r="N188" s="226"/>
      <c r="O188" s="226">
        <f>SUM(O189:O192)</f>
        <v>0</v>
      </c>
      <c r="P188" s="226"/>
      <c r="Q188" s="226">
        <f>SUM(Q189:Q192)</f>
        <v>0.36</v>
      </c>
      <c r="R188" s="227"/>
      <c r="S188" s="227"/>
      <c r="T188" s="228"/>
      <c r="U188" s="222"/>
      <c r="V188" s="222">
        <f>SUM(V189:V192)</f>
        <v>9.57</v>
      </c>
      <c r="W188" s="222"/>
      <c r="X188" s="222"/>
      <c r="Y188" s="222"/>
      <c r="AG188" t="s">
        <v>191</v>
      </c>
    </row>
    <row r="189" spans="1:60" outlineLevel="1" x14ac:dyDescent="0.2">
      <c r="A189" s="250">
        <v>44</v>
      </c>
      <c r="B189" s="251" t="s">
        <v>443</v>
      </c>
      <c r="C189" s="258" t="s">
        <v>444</v>
      </c>
      <c r="D189" s="252" t="s">
        <v>333</v>
      </c>
      <c r="E189" s="253">
        <v>60</v>
      </c>
      <c r="F189" s="254"/>
      <c r="G189" s="255">
        <f>ROUND(E189*F189,2)</f>
        <v>0</v>
      </c>
      <c r="H189" s="254"/>
      <c r="I189" s="255">
        <f>ROUND(E189*H189,2)</f>
        <v>0</v>
      </c>
      <c r="J189" s="254"/>
      <c r="K189" s="255">
        <f>ROUND(E189*J189,2)</f>
        <v>0</v>
      </c>
      <c r="L189" s="255">
        <v>21</v>
      </c>
      <c r="M189" s="255">
        <f>G189*(1+L189/100)</f>
        <v>0</v>
      </c>
      <c r="N189" s="253">
        <v>2.0000000000000002E-5</v>
      </c>
      <c r="O189" s="253">
        <f>ROUND(E189*N189,2)</f>
        <v>0</v>
      </c>
      <c r="P189" s="253">
        <v>1E-3</v>
      </c>
      <c r="Q189" s="253">
        <f>ROUND(E189*P189,2)</f>
        <v>0.06</v>
      </c>
      <c r="R189" s="255"/>
      <c r="S189" s="255" t="s">
        <v>195</v>
      </c>
      <c r="T189" s="256" t="s">
        <v>196</v>
      </c>
      <c r="U189" s="220">
        <v>5.0999999999999997E-2</v>
      </c>
      <c r="V189" s="220">
        <f>ROUND(E189*U189,2)</f>
        <v>3.06</v>
      </c>
      <c r="W189" s="220"/>
      <c r="X189" s="220" t="s">
        <v>231</v>
      </c>
      <c r="Y189" s="220" t="s">
        <v>197</v>
      </c>
      <c r="Z189" s="209"/>
      <c r="AA189" s="209"/>
      <c r="AB189" s="209"/>
      <c r="AC189" s="209"/>
      <c r="AD189" s="209"/>
      <c r="AE189" s="209"/>
      <c r="AF189" s="209"/>
      <c r="AG189" s="209" t="s">
        <v>232</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50">
        <v>45</v>
      </c>
      <c r="B190" s="251" t="s">
        <v>445</v>
      </c>
      <c r="C190" s="258" t="s">
        <v>446</v>
      </c>
      <c r="D190" s="252" t="s">
        <v>333</v>
      </c>
      <c r="E190" s="253">
        <v>90</v>
      </c>
      <c r="F190" s="254"/>
      <c r="G190" s="255">
        <f>ROUND(E190*F190,2)</f>
        <v>0</v>
      </c>
      <c r="H190" s="254"/>
      <c r="I190" s="255">
        <f>ROUND(E190*H190,2)</f>
        <v>0</v>
      </c>
      <c r="J190" s="254"/>
      <c r="K190" s="255">
        <f>ROUND(E190*J190,2)</f>
        <v>0</v>
      </c>
      <c r="L190" s="255">
        <v>21</v>
      </c>
      <c r="M190" s="255">
        <f>G190*(1+L190/100)</f>
        <v>0</v>
      </c>
      <c r="N190" s="253">
        <v>2.0000000000000002E-5</v>
      </c>
      <c r="O190" s="253">
        <f>ROUND(E190*N190,2)</f>
        <v>0</v>
      </c>
      <c r="P190" s="253">
        <v>3.2000000000000002E-3</v>
      </c>
      <c r="Q190" s="253">
        <f>ROUND(E190*P190,2)</f>
        <v>0.28999999999999998</v>
      </c>
      <c r="R190" s="255"/>
      <c r="S190" s="255" t="s">
        <v>195</v>
      </c>
      <c r="T190" s="256" t="s">
        <v>196</v>
      </c>
      <c r="U190" s="220">
        <v>5.2999999999999999E-2</v>
      </c>
      <c r="V190" s="220">
        <f>ROUND(E190*U190,2)</f>
        <v>4.7699999999999996</v>
      </c>
      <c r="W190" s="220"/>
      <c r="X190" s="220" t="s">
        <v>231</v>
      </c>
      <c r="Y190" s="220" t="s">
        <v>197</v>
      </c>
      <c r="Z190" s="209"/>
      <c r="AA190" s="209"/>
      <c r="AB190" s="209"/>
      <c r="AC190" s="209"/>
      <c r="AD190" s="209"/>
      <c r="AE190" s="209"/>
      <c r="AF190" s="209"/>
      <c r="AG190" s="209" t="s">
        <v>232</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ht="22.5" outlineLevel="1" x14ac:dyDescent="0.2">
      <c r="A191" s="250">
        <v>46</v>
      </c>
      <c r="B191" s="251" t="s">
        <v>447</v>
      </c>
      <c r="C191" s="258" t="s">
        <v>448</v>
      </c>
      <c r="D191" s="252" t="s">
        <v>291</v>
      </c>
      <c r="E191" s="253">
        <v>100</v>
      </c>
      <c r="F191" s="254"/>
      <c r="G191" s="255">
        <f>ROUND(E191*F191,2)</f>
        <v>0</v>
      </c>
      <c r="H191" s="254"/>
      <c r="I191" s="255">
        <f>ROUND(E191*H191,2)</f>
        <v>0</v>
      </c>
      <c r="J191" s="254"/>
      <c r="K191" s="255">
        <f>ROUND(E191*J191,2)</f>
        <v>0</v>
      </c>
      <c r="L191" s="255">
        <v>21</v>
      </c>
      <c r="M191" s="255">
        <f>G191*(1+L191/100)</f>
        <v>0</v>
      </c>
      <c r="N191" s="253">
        <v>0</v>
      </c>
      <c r="O191" s="253">
        <f>ROUND(E191*N191,2)</f>
        <v>0</v>
      </c>
      <c r="P191" s="253">
        <v>1.3999999999999999E-4</v>
      </c>
      <c r="Q191" s="253">
        <f>ROUND(E191*P191,2)</f>
        <v>0.01</v>
      </c>
      <c r="R191" s="255"/>
      <c r="S191" s="255" t="s">
        <v>195</v>
      </c>
      <c r="T191" s="256" t="s">
        <v>196</v>
      </c>
      <c r="U191" s="220">
        <v>5.0000000000000001E-3</v>
      </c>
      <c r="V191" s="220">
        <f>ROUND(E191*U191,2)</f>
        <v>0.5</v>
      </c>
      <c r="W191" s="220"/>
      <c r="X191" s="220" t="s">
        <v>231</v>
      </c>
      <c r="Y191" s="220" t="s">
        <v>197</v>
      </c>
      <c r="Z191" s="209"/>
      <c r="AA191" s="209"/>
      <c r="AB191" s="209"/>
      <c r="AC191" s="209"/>
      <c r="AD191" s="209"/>
      <c r="AE191" s="209"/>
      <c r="AF191" s="209"/>
      <c r="AG191" s="209" t="s">
        <v>232</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ht="22.5" outlineLevel="1" x14ac:dyDescent="0.2">
      <c r="A192" s="250">
        <v>47</v>
      </c>
      <c r="B192" s="251" t="s">
        <v>449</v>
      </c>
      <c r="C192" s="258" t="s">
        <v>450</v>
      </c>
      <c r="D192" s="252" t="s">
        <v>451</v>
      </c>
      <c r="E192" s="253">
        <v>0.34799999999999998</v>
      </c>
      <c r="F192" s="254"/>
      <c r="G192" s="255">
        <f>ROUND(E192*F192,2)</f>
        <v>0</v>
      </c>
      <c r="H192" s="254"/>
      <c r="I192" s="255">
        <f>ROUND(E192*H192,2)</f>
        <v>0</v>
      </c>
      <c r="J192" s="254"/>
      <c r="K192" s="255">
        <f>ROUND(E192*J192,2)</f>
        <v>0</v>
      </c>
      <c r="L192" s="255">
        <v>21</v>
      </c>
      <c r="M192" s="255">
        <f>G192*(1+L192/100)</f>
        <v>0</v>
      </c>
      <c r="N192" s="253">
        <v>0</v>
      </c>
      <c r="O192" s="253">
        <f>ROUND(E192*N192,2)</f>
        <v>0</v>
      </c>
      <c r="P192" s="253">
        <v>0</v>
      </c>
      <c r="Q192" s="253">
        <f>ROUND(E192*P192,2)</f>
        <v>0</v>
      </c>
      <c r="R192" s="255"/>
      <c r="S192" s="255" t="s">
        <v>195</v>
      </c>
      <c r="T192" s="256" t="s">
        <v>196</v>
      </c>
      <c r="U192" s="220">
        <v>3.5630000000000002</v>
      </c>
      <c r="V192" s="220">
        <f>ROUND(E192*U192,2)</f>
        <v>1.24</v>
      </c>
      <c r="W192" s="220"/>
      <c r="X192" s="220" t="s">
        <v>231</v>
      </c>
      <c r="Y192" s="220" t="s">
        <v>197</v>
      </c>
      <c r="Z192" s="209"/>
      <c r="AA192" s="209"/>
      <c r="AB192" s="209"/>
      <c r="AC192" s="209"/>
      <c r="AD192" s="209"/>
      <c r="AE192" s="209"/>
      <c r="AF192" s="209"/>
      <c r="AG192" s="209" t="s">
        <v>232</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x14ac:dyDescent="0.2">
      <c r="A193" s="223" t="s">
        <v>190</v>
      </c>
      <c r="B193" s="224" t="s">
        <v>125</v>
      </c>
      <c r="C193" s="242" t="s">
        <v>126</v>
      </c>
      <c r="D193" s="225"/>
      <c r="E193" s="226"/>
      <c r="F193" s="227"/>
      <c r="G193" s="227">
        <f>SUMIF(AG194:AG198,"&lt;&gt;NOR",G194:G198)</f>
        <v>0</v>
      </c>
      <c r="H193" s="227"/>
      <c r="I193" s="227">
        <f>SUM(I194:I198)</f>
        <v>0</v>
      </c>
      <c r="J193" s="227"/>
      <c r="K193" s="227">
        <f>SUM(K194:K198)</f>
        <v>0</v>
      </c>
      <c r="L193" s="227"/>
      <c r="M193" s="227">
        <f>SUM(M194:M198)</f>
        <v>0</v>
      </c>
      <c r="N193" s="226"/>
      <c r="O193" s="226">
        <f>SUM(O194:O198)</f>
        <v>0</v>
      </c>
      <c r="P193" s="226"/>
      <c r="Q193" s="226">
        <f>SUM(Q194:Q198)</f>
        <v>0.02</v>
      </c>
      <c r="R193" s="227"/>
      <c r="S193" s="227"/>
      <c r="T193" s="228"/>
      <c r="U193" s="222"/>
      <c r="V193" s="222">
        <f>SUM(V194:V198)</f>
        <v>5.0200000000000005</v>
      </c>
      <c r="W193" s="222"/>
      <c r="X193" s="222"/>
      <c r="Y193" s="222"/>
      <c r="AG193" t="s">
        <v>191</v>
      </c>
    </row>
    <row r="194" spans="1:60" outlineLevel="1" x14ac:dyDescent="0.2">
      <c r="A194" s="250">
        <v>48</v>
      </c>
      <c r="B194" s="251" t="s">
        <v>452</v>
      </c>
      <c r="C194" s="258" t="s">
        <v>453</v>
      </c>
      <c r="D194" s="252" t="s">
        <v>291</v>
      </c>
      <c r="E194" s="253">
        <v>8</v>
      </c>
      <c r="F194" s="254"/>
      <c r="G194" s="255">
        <f>ROUND(E194*F194,2)</f>
        <v>0</v>
      </c>
      <c r="H194" s="254"/>
      <c r="I194" s="255">
        <f>ROUND(E194*H194,2)</f>
        <v>0</v>
      </c>
      <c r="J194" s="254"/>
      <c r="K194" s="255">
        <f>ROUND(E194*J194,2)</f>
        <v>0</v>
      </c>
      <c r="L194" s="255">
        <v>21</v>
      </c>
      <c r="M194" s="255">
        <f>G194*(1+L194/100)</f>
        <v>0</v>
      </c>
      <c r="N194" s="253">
        <v>4.0000000000000003E-5</v>
      </c>
      <c r="O194" s="253">
        <f>ROUND(E194*N194,2)</f>
        <v>0</v>
      </c>
      <c r="P194" s="253">
        <v>4.4999999999999999E-4</v>
      </c>
      <c r="Q194" s="253">
        <f>ROUND(E194*P194,2)</f>
        <v>0</v>
      </c>
      <c r="R194" s="255"/>
      <c r="S194" s="255" t="s">
        <v>195</v>
      </c>
      <c r="T194" s="256" t="s">
        <v>196</v>
      </c>
      <c r="U194" s="220">
        <v>5.1999999999999998E-2</v>
      </c>
      <c r="V194" s="220">
        <f>ROUND(E194*U194,2)</f>
        <v>0.42</v>
      </c>
      <c r="W194" s="220"/>
      <c r="X194" s="220" t="s">
        <v>231</v>
      </c>
      <c r="Y194" s="220" t="s">
        <v>197</v>
      </c>
      <c r="Z194" s="209"/>
      <c r="AA194" s="209"/>
      <c r="AB194" s="209"/>
      <c r="AC194" s="209"/>
      <c r="AD194" s="209"/>
      <c r="AE194" s="209"/>
      <c r="AF194" s="209"/>
      <c r="AG194" s="209" t="s">
        <v>232</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50">
        <v>49</v>
      </c>
      <c r="B195" s="251" t="s">
        <v>454</v>
      </c>
      <c r="C195" s="258" t="s">
        <v>455</v>
      </c>
      <c r="D195" s="252" t="s">
        <v>291</v>
      </c>
      <c r="E195" s="253">
        <v>8</v>
      </c>
      <c r="F195" s="254"/>
      <c r="G195" s="255">
        <f>ROUND(E195*F195,2)</f>
        <v>0</v>
      </c>
      <c r="H195" s="254"/>
      <c r="I195" s="255">
        <f>ROUND(E195*H195,2)</f>
        <v>0</v>
      </c>
      <c r="J195" s="254"/>
      <c r="K195" s="255">
        <f>ROUND(E195*J195,2)</f>
        <v>0</v>
      </c>
      <c r="L195" s="255">
        <v>21</v>
      </c>
      <c r="M195" s="255">
        <f>G195*(1+L195/100)</f>
        <v>0</v>
      </c>
      <c r="N195" s="253">
        <v>6.0000000000000002E-5</v>
      </c>
      <c r="O195" s="253">
        <f>ROUND(E195*N195,2)</f>
        <v>0</v>
      </c>
      <c r="P195" s="253">
        <v>1.1000000000000001E-3</v>
      </c>
      <c r="Q195" s="253">
        <f>ROUND(E195*P195,2)</f>
        <v>0.01</v>
      </c>
      <c r="R195" s="255"/>
      <c r="S195" s="255" t="s">
        <v>195</v>
      </c>
      <c r="T195" s="256" t="s">
        <v>196</v>
      </c>
      <c r="U195" s="220">
        <v>7.2999999999999995E-2</v>
      </c>
      <c r="V195" s="220">
        <f>ROUND(E195*U195,2)</f>
        <v>0.57999999999999996</v>
      </c>
      <c r="W195" s="220"/>
      <c r="X195" s="220" t="s">
        <v>231</v>
      </c>
      <c r="Y195" s="220" t="s">
        <v>197</v>
      </c>
      <c r="Z195" s="209"/>
      <c r="AA195" s="209"/>
      <c r="AB195" s="209"/>
      <c r="AC195" s="209"/>
      <c r="AD195" s="209"/>
      <c r="AE195" s="209"/>
      <c r="AF195" s="209"/>
      <c r="AG195" s="209" t="s">
        <v>232</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50">
        <v>50</v>
      </c>
      <c r="B196" s="251" t="s">
        <v>456</v>
      </c>
      <c r="C196" s="258" t="s">
        <v>457</v>
      </c>
      <c r="D196" s="252" t="s">
        <v>291</v>
      </c>
      <c r="E196" s="253">
        <v>10</v>
      </c>
      <c r="F196" s="254"/>
      <c r="G196" s="255">
        <f>ROUND(E196*F196,2)</f>
        <v>0</v>
      </c>
      <c r="H196" s="254"/>
      <c r="I196" s="255">
        <f>ROUND(E196*H196,2)</f>
        <v>0</v>
      </c>
      <c r="J196" s="254"/>
      <c r="K196" s="255">
        <f>ROUND(E196*J196,2)</f>
        <v>0</v>
      </c>
      <c r="L196" s="255">
        <v>21</v>
      </c>
      <c r="M196" s="255">
        <f>G196*(1+L196/100)</f>
        <v>0</v>
      </c>
      <c r="N196" s="253">
        <v>9.0000000000000006E-5</v>
      </c>
      <c r="O196" s="253">
        <f>ROUND(E196*N196,2)</f>
        <v>0</v>
      </c>
      <c r="P196" s="253">
        <v>4.4999999999999999E-4</v>
      </c>
      <c r="Q196" s="253">
        <f>ROUND(E196*P196,2)</f>
        <v>0</v>
      </c>
      <c r="R196" s="255"/>
      <c r="S196" s="255" t="s">
        <v>195</v>
      </c>
      <c r="T196" s="256" t="s">
        <v>196</v>
      </c>
      <c r="U196" s="220">
        <v>0.16600000000000001</v>
      </c>
      <c r="V196" s="220">
        <f>ROUND(E196*U196,2)</f>
        <v>1.66</v>
      </c>
      <c r="W196" s="220"/>
      <c r="X196" s="220" t="s">
        <v>231</v>
      </c>
      <c r="Y196" s="220" t="s">
        <v>197</v>
      </c>
      <c r="Z196" s="209"/>
      <c r="AA196" s="209"/>
      <c r="AB196" s="209"/>
      <c r="AC196" s="209"/>
      <c r="AD196" s="209"/>
      <c r="AE196" s="209"/>
      <c r="AF196" s="209"/>
      <c r="AG196" s="209" t="s">
        <v>232</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50">
        <v>51</v>
      </c>
      <c r="B197" s="251" t="s">
        <v>458</v>
      </c>
      <c r="C197" s="258" t="s">
        <v>459</v>
      </c>
      <c r="D197" s="252" t="s">
        <v>291</v>
      </c>
      <c r="E197" s="253">
        <v>10</v>
      </c>
      <c r="F197" s="254"/>
      <c r="G197" s="255">
        <f>ROUND(E197*F197,2)</f>
        <v>0</v>
      </c>
      <c r="H197" s="254"/>
      <c r="I197" s="255">
        <f>ROUND(E197*H197,2)</f>
        <v>0</v>
      </c>
      <c r="J197" s="254"/>
      <c r="K197" s="255">
        <f>ROUND(E197*J197,2)</f>
        <v>0</v>
      </c>
      <c r="L197" s="255">
        <v>21</v>
      </c>
      <c r="M197" s="255">
        <f>G197*(1+L197/100)</f>
        <v>0</v>
      </c>
      <c r="N197" s="253">
        <v>1.2999999999999999E-4</v>
      </c>
      <c r="O197" s="253">
        <f>ROUND(E197*N197,2)</f>
        <v>0</v>
      </c>
      <c r="P197" s="253">
        <v>1.1000000000000001E-3</v>
      </c>
      <c r="Q197" s="253">
        <f>ROUND(E197*P197,2)</f>
        <v>0.01</v>
      </c>
      <c r="R197" s="255"/>
      <c r="S197" s="255" t="s">
        <v>195</v>
      </c>
      <c r="T197" s="256" t="s">
        <v>196</v>
      </c>
      <c r="U197" s="220">
        <v>0.22900000000000001</v>
      </c>
      <c r="V197" s="220">
        <f>ROUND(E197*U197,2)</f>
        <v>2.29</v>
      </c>
      <c r="W197" s="220"/>
      <c r="X197" s="220" t="s">
        <v>231</v>
      </c>
      <c r="Y197" s="220" t="s">
        <v>197</v>
      </c>
      <c r="Z197" s="209"/>
      <c r="AA197" s="209"/>
      <c r="AB197" s="209"/>
      <c r="AC197" s="209"/>
      <c r="AD197" s="209"/>
      <c r="AE197" s="209"/>
      <c r="AF197" s="209"/>
      <c r="AG197" s="209" t="s">
        <v>232</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ht="22.5" outlineLevel="1" x14ac:dyDescent="0.2">
      <c r="A198" s="250">
        <v>52</v>
      </c>
      <c r="B198" s="251" t="s">
        <v>460</v>
      </c>
      <c r="C198" s="258" t="s">
        <v>461</v>
      </c>
      <c r="D198" s="252" t="s">
        <v>451</v>
      </c>
      <c r="E198" s="253">
        <v>2.8000000000000001E-2</v>
      </c>
      <c r="F198" s="254"/>
      <c r="G198" s="255">
        <f>ROUND(E198*F198,2)</f>
        <v>0</v>
      </c>
      <c r="H198" s="254"/>
      <c r="I198" s="255">
        <f>ROUND(E198*H198,2)</f>
        <v>0</v>
      </c>
      <c r="J198" s="254"/>
      <c r="K198" s="255">
        <f>ROUND(E198*J198,2)</f>
        <v>0</v>
      </c>
      <c r="L198" s="255">
        <v>21</v>
      </c>
      <c r="M198" s="255">
        <f>G198*(1+L198/100)</f>
        <v>0</v>
      </c>
      <c r="N198" s="253">
        <v>0</v>
      </c>
      <c r="O198" s="253">
        <f>ROUND(E198*N198,2)</f>
        <v>0</v>
      </c>
      <c r="P198" s="253">
        <v>0</v>
      </c>
      <c r="Q198" s="253">
        <f>ROUND(E198*P198,2)</f>
        <v>0</v>
      </c>
      <c r="R198" s="255"/>
      <c r="S198" s="255" t="s">
        <v>195</v>
      </c>
      <c r="T198" s="256" t="s">
        <v>196</v>
      </c>
      <c r="U198" s="220">
        <v>2.5750000000000002</v>
      </c>
      <c r="V198" s="220">
        <f>ROUND(E198*U198,2)</f>
        <v>7.0000000000000007E-2</v>
      </c>
      <c r="W198" s="220"/>
      <c r="X198" s="220" t="s">
        <v>231</v>
      </c>
      <c r="Y198" s="220" t="s">
        <v>197</v>
      </c>
      <c r="Z198" s="209"/>
      <c r="AA198" s="209"/>
      <c r="AB198" s="209"/>
      <c r="AC198" s="209"/>
      <c r="AD198" s="209"/>
      <c r="AE198" s="209"/>
      <c r="AF198" s="209"/>
      <c r="AG198" s="209" t="s">
        <v>232</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x14ac:dyDescent="0.2">
      <c r="A199" s="223" t="s">
        <v>190</v>
      </c>
      <c r="B199" s="224" t="s">
        <v>127</v>
      </c>
      <c r="C199" s="242" t="s">
        <v>128</v>
      </c>
      <c r="D199" s="225"/>
      <c r="E199" s="226"/>
      <c r="F199" s="227"/>
      <c r="G199" s="227">
        <f>SUMIF(AG200:AG204,"&lt;&gt;NOR",G200:G204)</f>
        <v>0</v>
      </c>
      <c r="H199" s="227"/>
      <c r="I199" s="227">
        <f>SUM(I200:I204)</f>
        <v>0</v>
      </c>
      <c r="J199" s="227"/>
      <c r="K199" s="227">
        <f>SUM(K200:K204)</f>
        <v>0</v>
      </c>
      <c r="L199" s="227"/>
      <c r="M199" s="227">
        <f>SUM(M200:M204)</f>
        <v>0</v>
      </c>
      <c r="N199" s="226"/>
      <c r="O199" s="226">
        <f>SUM(O200:O204)</f>
        <v>0</v>
      </c>
      <c r="P199" s="226"/>
      <c r="Q199" s="226">
        <f>SUM(Q200:Q204)</f>
        <v>0.56999999999999995</v>
      </c>
      <c r="R199" s="227"/>
      <c r="S199" s="227"/>
      <c r="T199" s="228"/>
      <c r="U199" s="222"/>
      <c r="V199" s="222">
        <f>SUM(V200:V204)</f>
        <v>6.29</v>
      </c>
      <c r="W199" s="222"/>
      <c r="X199" s="222"/>
      <c r="Y199" s="222"/>
      <c r="AG199" t="s">
        <v>191</v>
      </c>
    </row>
    <row r="200" spans="1:60" outlineLevel="1" x14ac:dyDescent="0.2">
      <c r="A200" s="233">
        <v>53</v>
      </c>
      <c r="B200" s="234" t="s">
        <v>462</v>
      </c>
      <c r="C200" s="243" t="s">
        <v>463</v>
      </c>
      <c r="D200" s="235" t="s">
        <v>230</v>
      </c>
      <c r="E200" s="236">
        <v>23.8</v>
      </c>
      <c r="F200" s="237"/>
      <c r="G200" s="238">
        <f>ROUND(E200*F200,2)</f>
        <v>0</v>
      </c>
      <c r="H200" s="237"/>
      <c r="I200" s="238">
        <f>ROUND(E200*H200,2)</f>
        <v>0</v>
      </c>
      <c r="J200" s="237"/>
      <c r="K200" s="238">
        <f>ROUND(E200*J200,2)</f>
        <v>0</v>
      </c>
      <c r="L200" s="238">
        <v>21</v>
      </c>
      <c r="M200" s="238">
        <f>G200*(1+L200/100)</f>
        <v>0</v>
      </c>
      <c r="N200" s="236">
        <v>0</v>
      </c>
      <c r="O200" s="236">
        <f>ROUND(E200*N200,2)</f>
        <v>0</v>
      </c>
      <c r="P200" s="236">
        <v>2.3800000000000002E-2</v>
      </c>
      <c r="Q200" s="236">
        <f>ROUND(E200*P200,2)</f>
        <v>0.56999999999999995</v>
      </c>
      <c r="R200" s="238"/>
      <c r="S200" s="238" t="s">
        <v>195</v>
      </c>
      <c r="T200" s="239" t="s">
        <v>196</v>
      </c>
      <c r="U200" s="220">
        <v>8.2000000000000003E-2</v>
      </c>
      <c r="V200" s="220">
        <f>ROUND(E200*U200,2)</f>
        <v>1.95</v>
      </c>
      <c r="W200" s="220"/>
      <c r="X200" s="220" t="s">
        <v>231</v>
      </c>
      <c r="Y200" s="220" t="s">
        <v>197</v>
      </c>
      <c r="Z200" s="209"/>
      <c r="AA200" s="209"/>
      <c r="AB200" s="209"/>
      <c r="AC200" s="209"/>
      <c r="AD200" s="209"/>
      <c r="AE200" s="209"/>
      <c r="AF200" s="209"/>
      <c r="AG200" s="209" t="s">
        <v>232</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2" x14ac:dyDescent="0.2">
      <c r="A201" s="216"/>
      <c r="B201" s="217"/>
      <c r="C201" s="257" t="s">
        <v>464</v>
      </c>
      <c r="D201" s="248"/>
      <c r="E201" s="249">
        <v>11.9</v>
      </c>
      <c r="F201" s="220"/>
      <c r="G201" s="220"/>
      <c r="H201" s="220"/>
      <c r="I201" s="220"/>
      <c r="J201" s="220"/>
      <c r="K201" s="220"/>
      <c r="L201" s="220"/>
      <c r="M201" s="220"/>
      <c r="N201" s="219"/>
      <c r="O201" s="219"/>
      <c r="P201" s="219"/>
      <c r="Q201" s="219"/>
      <c r="R201" s="220"/>
      <c r="S201" s="220"/>
      <c r="T201" s="220"/>
      <c r="U201" s="220"/>
      <c r="V201" s="220"/>
      <c r="W201" s="220"/>
      <c r="X201" s="220"/>
      <c r="Y201" s="220"/>
      <c r="Z201" s="209"/>
      <c r="AA201" s="209"/>
      <c r="AB201" s="209"/>
      <c r="AC201" s="209"/>
      <c r="AD201" s="209"/>
      <c r="AE201" s="209"/>
      <c r="AF201" s="209"/>
      <c r="AG201" s="209" t="s">
        <v>234</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3" x14ac:dyDescent="0.2">
      <c r="A202" s="216"/>
      <c r="B202" s="217"/>
      <c r="C202" s="257" t="s">
        <v>465</v>
      </c>
      <c r="D202" s="248"/>
      <c r="E202" s="249">
        <v>11.9</v>
      </c>
      <c r="F202" s="220"/>
      <c r="G202" s="220"/>
      <c r="H202" s="220"/>
      <c r="I202" s="220"/>
      <c r="J202" s="220"/>
      <c r="K202" s="220"/>
      <c r="L202" s="220"/>
      <c r="M202" s="220"/>
      <c r="N202" s="219"/>
      <c r="O202" s="219"/>
      <c r="P202" s="219"/>
      <c r="Q202" s="219"/>
      <c r="R202" s="220"/>
      <c r="S202" s="220"/>
      <c r="T202" s="220"/>
      <c r="U202" s="220"/>
      <c r="V202" s="220"/>
      <c r="W202" s="220"/>
      <c r="X202" s="220"/>
      <c r="Y202" s="220"/>
      <c r="Z202" s="209"/>
      <c r="AA202" s="209"/>
      <c r="AB202" s="209"/>
      <c r="AC202" s="209"/>
      <c r="AD202" s="209"/>
      <c r="AE202" s="209"/>
      <c r="AF202" s="209"/>
      <c r="AG202" s="209" t="s">
        <v>234</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50">
        <v>54</v>
      </c>
      <c r="B203" s="251" t="s">
        <v>466</v>
      </c>
      <c r="C203" s="258" t="s">
        <v>467</v>
      </c>
      <c r="D203" s="252" t="s">
        <v>230</v>
      </c>
      <c r="E203" s="253">
        <v>50</v>
      </c>
      <c r="F203" s="254"/>
      <c r="G203" s="255">
        <f>ROUND(E203*F203,2)</f>
        <v>0</v>
      </c>
      <c r="H203" s="254"/>
      <c r="I203" s="255">
        <f>ROUND(E203*H203,2)</f>
        <v>0</v>
      </c>
      <c r="J203" s="254"/>
      <c r="K203" s="255">
        <f>ROUND(E203*J203,2)</f>
        <v>0</v>
      </c>
      <c r="L203" s="255">
        <v>21</v>
      </c>
      <c r="M203" s="255">
        <f>G203*(1+L203/100)</f>
        <v>0</v>
      </c>
      <c r="N203" s="253">
        <v>0</v>
      </c>
      <c r="O203" s="253">
        <f>ROUND(E203*N203,2)</f>
        <v>0</v>
      </c>
      <c r="P203" s="253">
        <v>0</v>
      </c>
      <c r="Q203" s="253">
        <f>ROUND(E203*P203,2)</f>
        <v>0</v>
      </c>
      <c r="R203" s="255"/>
      <c r="S203" s="255" t="s">
        <v>195</v>
      </c>
      <c r="T203" s="256" t="s">
        <v>196</v>
      </c>
      <c r="U203" s="220">
        <v>5.1999999999999998E-2</v>
      </c>
      <c r="V203" s="220">
        <f>ROUND(E203*U203,2)</f>
        <v>2.6</v>
      </c>
      <c r="W203" s="220"/>
      <c r="X203" s="220" t="s">
        <v>231</v>
      </c>
      <c r="Y203" s="220" t="s">
        <v>197</v>
      </c>
      <c r="Z203" s="209"/>
      <c r="AA203" s="209"/>
      <c r="AB203" s="209"/>
      <c r="AC203" s="209"/>
      <c r="AD203" s="209"/>
      <c r="AE203" s="209"/>
      <c r="AF203" s="209"/>
      <c r="AG203" s="209" t="s">
        <v>232</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ht="22.5" outlineLevel="1" x14ac:dyDescent="0.2">
      <c r="A204" s="250">
        <v>55</v>
      </c>
      <c r="B204" s="251" t="s">
        <v>468</v>
      </c>
      <c r="C204" s="258" t="s">
        <v>469</v>
      </c>
      <c r="D204" s="252" t="s">
        <v>451</v>
      </c>
      <c r="E204" s="253">
        <v>0.56599999999999995</v>
      </c>
      <c r="F204" s="254"/>
      <c r="G204" s="255">
        <f>ROUND(E204*F204,2)</f>
        <v>0</v>
      </c>
      <c r="H204" s="254"/>
      <c r="I204" s="255">
        <f>ROUND(E204*H204,2)</f>
        <v>0</v>
      </c>
      <c r="J204" s="254"/>
      <c r="K204" s="255">
        <f>ROUND(E204*J204,2)</f>
        <v>0</v>
      </c>
      <c r="L204" s="255">
        <v>21</v>
      </c>
      <c r="M204" s="255">
        <f>G204*(1+L204/100)</f>
        <v>0</v>
      </c>
      <c r="N204" s="253">
        <v>0</v>
      </c>
      <c r="O204" s="253">
        <f>ROUND(E204*N204,2)</f>
        <v>0</v>
      </c>
      <c r="P204" s="253">
        <v>0</v>
      </c>
      <c r="Q204" s="253">
        <f>ROUND(E204*P204,2)</f>
        <v>0</v>
      </c>
      <c r="R204" s="255"/>
      <c r="S204" s="255" t="s">
        <v>195</v>
      </c>
      <c r="T204" s="256" t="s">
        <v>196</v>
      </c>
      <c r="U204" s="220">
        <v>3.0739999999999998</v>
      </c>
      <c r="V204" s="220">
        <f>ROUND(E204*U204,2)</f>
        <v>1.74</v>
      </c>
      <c r="W204" s="220"/>
      <c r="X204" s="220" t="s">
        <v>231</v>
      </c>
      <c r="Y204" s="220" t="s">
        <v>197</v>
      </c>
      <c r="Z204" s="209"/>
      <c r="AA204" s="209"/>
      <c r="AB204" s="209"/>
      <c r="AC204" s="209"/>
      <c r="AD204" s="209"/>
      <c r="AE204" s="209"/>
      <c r="AF204" s="209"/>
      <c r="AG204" s="209" t="s">
        <v>232</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x14ac:dyDescent="0.2">
      <c r="A205" s="223" t="s">
        <v>190</v>
      </c>
      <c r="B205" s="224" t="s">
        <v>133</v>
      </c>
      <c r="C205" s="242" t="s">
        <v>134</v>
      </c>
      <c r="D205" s="225"/>
      <c r="E205" s="226"/>
      <c r="F205" s="227"/>
      <c r="G205" s="227">
        <f>SUMIF(AG206:AG210,"&lt;&gt;NOR",G206:G210)</f>
        <v>0</v>
      </c>
      <c r="H205" s="227"/>
      <c r="I205" s="227">
        <f>SUM(I206:I210)</f>
        <v>0</v>
      </c>
      <c r="J205" s="227"/>
      <c r="K205" s="227">
        <f>SUM(K206:K210)</f>
        <v>0</v>
      </c>
      <c r="L205" s="227"/>
      <c r="M205" s="227">
        <f>SUM(M206:M210)</f>
        <v>0</v>
      </c>
      <c r="N205" s="226"/>
      <c r="O205" s="226">
        <f>SUM(O206:O210)</f>
        <v>0</v>
      </c>
      <c r="P205" s="226"/>
      <c r="Q205" s="226">
        <f>SUM(Q206:Q210)</f>
        <v>0</v>
      </c>
      <c r="R205" s="227"/>
      <c r="S205" s="227"/>
      <c r="T205" s="228"/>
      <c r="U205" s="222"/>
      <c r="V205" s="222">
        <f>SUM(V206:V210)</f>
        <v>0.22</v>
      </c>
      <c r="W205" s="222"/>
      <c r="X205" s="222"/>
      <c r="Y205" s="222"/>
      <c r="AG205" t="s">
        <v>191</v>
      </c>
    </row>
    <row r="206" spans="1:60" outlineLevel="1" x14ac:dyDescent="0.2">
      <c r="A206" s="233">
        <v>56</v>
      </c>
      <c r="B206" s="234" t="s">
        <v>470</v>
      </c>
      <c r="C206" s="243" t="s">
        <v>471</v>
      </c>
      <c r="D206" s="235" t="s">
        <v>333</v>
      </c>
      <c r="E206" s="236">
        <v>2.4</v>
      </c>
      <c r="F206" s="237"/>
      <c r="G206" s="238">
        <f>ROUND(E206*F206,2)</f>
        <v>0</v>
      </c>
      <c r="H206" s="237"/>
      <c r="I206" s="238">
        <f>ROUND(E206*H206,2)</f>
        <v>0</v>
      </c>
      <c r="J206" s="237"/>
      <c r="K206" s="238">
        <f>ROUND(E206*J206,2)</f>
        <v>0</v>
      </c>
      <c r="L206" s="238">
        <v>21</v>
      </c>
      <c r="M206" s="238">
        <f>G206*(1+L206/100)</f>
        <v>0</v>
      </c>
      <c r="N206" s="236">
        <v>0</v>
      </c>
      <c r="O206" s="236">
        <f>ROUND(E206*N206,2)</f>
        <v>0</v>
      </c>
      <c r="P206" s="236">
        <v>1.3500000000000001E-3</v>
      </c>
      <c r="Q206" s="236">
        <f>ROUND(E206*P206,2)</f>
        <v>0</v>
      </c>
      <c r="R206" s="238"/>
      <c r="S206" s="238" t="s">
        <v>195</v>
      </c>
      <c r="T206" s="239" t="s">
        <v>196</v>
      </c>
      <c r="U206" s="220">
        <v>9.1999999999999998E-2</v>
      </c>
      <c r="V206" s="220">
        <f>ROUND(E206*U206,2)</f>
        <v>0.22</v>
      </c>
      <c r="W206" s="220"/>
      <c r="X206" s="220" t="s">
        <v>231</v>
      </c>
      <c r="Y206" s="220" t="s">
        <v>197</v>
      </c>
      <c r="Z206" s="209"/>
      <c r="AA206" s="209"/>
      <c r="AB206" s="209"/>
      <c r="AC206" s="209"/>
      <c r="AD206" s="209"/>
      <c r="AE206" s="209"/>
      <c r="AF206" s="209"/>
      <c r="AG206" s="209" t="s">
        <v>232</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2" x14ac:dyDescent="0.2">
      <c r="A207" s="216"/>
      <c r="B207" s="217"/>
      <c r="C207" s="257" t="s">
        <v>292</v>
      </c>
      <c r="D207" s="248"/>
      <c r="E207" s="249"/>
      <c r="F207" s="220"/>
      <c r="G207" s="220"/>
      <c r="H207" s="220"/>
      <c r="I207" s="220"/>
      <c r="J207" s="220"/>
      <c r="K207" s="220"/>
      <c r="L207" s="220"/>
      <c r="M207" s="220"/>
      <c r="N207" s="219"/>
      <c r="O207" s="219"/>
      <c r="P207" s="219"/>
      <c r="Q207" s="219"/>
      <c r="R207" s="220"/>
      <c r="S207" s="220"/>
      <c r="T207" s="220"/>
      <c r="U207" s="220"/>
      <c r="V207" s="220"/>
      <c r="W207" s="220"/>
      <c r="X207" s="220"/>
      <c r="Y207" s="220"/>
      <c r="Z207" s="209"/>
      <c r="AA207" s="209"/>
      <c r="AB207" s="209"/>
      <c r="AC207" s="209"/>
      <c r="AD207" s="209"/>
      <c r="AE207" s="209"/>
      <c r="AF207" s="209"/>
      <c r="AG207" s="209" t="s">
        <v>234</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3" x14ac:dyDescent="0.2">
      <c r="A208" s="216"/>
      <c r="B208" s="217"/>
      <c r="C208" s="257" t="s">
        <v>334</v>
      </c>
      <c r="D208" s="248"/>
      <c r="E208" s="249">
        <v>0.6</v>
      </c>
      <c r="F208" s="220"/>
      <c r="G208" s="220"/>
      <c r="H208" s="220"/>
      <c r="I208" s="220"/>
      <c r="J208" s="220"/>
      <c r="K208" s="220"/>
      <c r="L208" s="220"/>
      <c r="M208" s="220"/>
      <c r="N208" s="219"/>
      <c r="O208" s="219"/>
      <c r="P208" s="219"/>
      <c r="Q208" s="219"/>
      <c r="R208" s="220"/>
      <c r="S208" s="220"/>
      <c r="T208" s="220"/>
      <c r="U208" s="220"/>
      <c r="V208" s="220"/>
      <c r="W208" s="220"/>
      <c r="X208" s="220"/>
      <c r="Y208" s="220"/>
      <c r="Z208" s="209"/>
      <c r="AA208" s="209"/>
      <c r="AB208" s="209"/>
      <c r="AC208" s="209"/>
      <c r="AD208" s="209"/>
      <c r="AE208" s="209"/>
      <c r="AF208" s="209"/>
      <c r="AG208" s="209" t="s">
        <v>234</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3" x14ac:dyDescent="0.2">
      <c r="A209" s="216"/>
      <c r="B209" s="217"/>
      <c r="C209" s="257" t="s">
        <v>335</v>
      </c>
      <c r="D209" s="248"/>
      <c r="E209" s="249">
        <v>0.6</v>
      </c>
      <c r="F209" s="220"/>
      <c r="G209" s="220"/>
      <c r="H209" s="220"/>
      <c r="I209" s="220"/>
      <c r="J209" s="220"/>
      <c r="K209" s="220"/>
      <c r="L209" s="220"/>
      <c r="M209" s="220"/>
      <c r="N209" s="219"/>
      <c r="O209" s="219"/>
      <c r="P209" s="219"/>
      <c r="Q209" s="219"/>
      <c r="R209" s="220"/>
      <c r="S209" s="220"/>
      <c r="T209" s="220"/>
      <c r="U209" s="220"/>
      <c r="V209" s="220"/>
      <c r="W209" s="220"/>
      <c r="X209" s="220"/>
      <c r="Y209" s="220"/>
      <c r="Z209" s="209"/>
      <c r="AA209" s="209"/>
      <c r="AB209" s="209"/>
      <c r="AC209" s="209"/>
      <c r="AD209" s="209"/>
      <c r="AE209" s="209"/>
      <c r="AF209" s="209"/>
      <c r="AG209" s="209" t="s">
        <v>234</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3" x14ac:dyDescent="0.2">
      <c r="A210" s="216"/>
      <c r="B210" s="217"/>
      <c r="C210" s="257" t="s">
        <v>336</v>
      </c>
      <c r="D210" s="248"/>
      <c r="E210" s="249">
        <v>1.2</v>
      </c>
      <c r="F210" s="220"/>
      <c r="G210" s="220"/>
      <c r="H210" s="220"/>
      <c r="I210" s="220"/>
      <c r="J210" s="220"/>
      <c r="K210" s="220"/>
      <c r="L210" s="220"/>
      <c r="M210" s="220"/>
      <c r="N210" s="219"/>
      <c r="O210" s="219"/>
      <c r="P210" s="219"/>
      <c r="Q210" s="219"/>
      <c r="R210" s="220"/>
      <c r="S210" s="220"/>
      <c r="T210" s="220"/>
      <c r="U210" s="220"/>
      <c r="V210" s="220"/>
      <c r="W210" s="220"/>
      <c r="X210" s="220"/>
      <c r="Y210" s="220"/>
      <c r="Z210" s="209"/>
      <c r="AA210" s="209"/>
      <c r="AB210" s="209"/>
      <c r="AC210" s="209"/>
      <c r="AD210" s="209"/>
      <c r="AE210" s="209"/>
      <c r="AF210" s="209"/>
      <c r="AG210" s="209" t="s">
        <v>234</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x14ac:dyDescent="0.2">
      <c r="A211" s="223" t="s">
        <v>190</v>
      </c>
      <c r="B211" s="224" t="s">
        <v>137</v>
      </c>
      <c r="C211" s="242" t="s">
        <v>138</v>
      </c>
      <c r="D211" s="225"/>
      <c r="E211" s="226"/>
      <c r="F211" s="227"/>
      <c r="G211" s="227">
        <f>SUMIF(AG212:AG223,"&lt;&gt;NOR",G212:G223)</f>
        <v>0</v>
      </c>
      <c r="H211" s="227"/>
      <c r="I211" s="227">
        <f>SUM(I212:I223)</f>
        <v>0</v>
      </c>
      <c r="J211" s="227"/>
      <c r="K211" s="227">
        <f>SUM(K212:K223)</f>
        <v>0</v>
      </c>
      <c r="L211" s="227"/>
      <c r="M211" s="227">
        <f>SUM(M212:M223)</f>
        <v>0</v>
      </c>
      <c r="N211" s="226"/>
      <c r="O211" s="226">
        <f>SUM(O212:O223)</f>
        <v>0.01</v>
      </c>
      <c r="P211" s="226"/>
      <c r="Q211" s="226">
        <f>SUM(Q212:Q223)</f>
        <v>0.52</v>
      </c>
      <c r="R211" s="227"/>
      <c r="S211" s="227"/>
      <c r="T211" s="228"/>
      <c r="U211" s="222"/>
      <c r="V211" s="222">
        <f>SUM(V212:V223)</f>
        <v>43.349999999999994</v>
      </c>
      <c r="W211" s="222"/>
      <c r="X211" s="222"/>
      <c r="Y211" s="222"/>
      <c r="AG211" t="s">
        <v>191</v>
      </c>
    </row>
    <row r="212" spans="1:60" outlineLevel="1" x14ac:dyDescent="0.2">
      <c r="A212" s="233">
        <v>57</v>
      </c>
      <c r="B212" s="234" t="s">
        <v>472</v>
      </c>
      <c r="C212" s="243" t="s">
        <v>473</v>
      </c>
      <c r="D212" s="235" t="s">
        <v>474</v>
      </c>
      <c r="E212" s="236">
        <v>276</v>
      </c>
      <c r="F212" s="237"/>
      <c r="G212" s="238">
        <f>ROUND(E212*F212,2)</f>
        <v>0</v>
      </c>
      <c r="H212" s="237"/>
      <c r="I212" s="238">
        <f>ROUND(E212*H212,2)</f>
        <v>0</v>
      </c>
      <c r="J212" s="237"/>
      <c r="K212" s="238">
        <f>ROUND(E212*J212,2)</f>
        <v>0</v>
      </c>
      <c r="L212" s="238">
        <v>21</v>
      </c>
      <c r="M212" s="238">
        <f>G212*(1+L212/100)</f>
        <v>0</v>
      </c>
      <c r="N212" s="236">
        <v>5.0000000000000002E-5</v>
      </c>
      <c r="O212" s="236">
        <f>ROUND(E212*N212,2)</f>
        <v>0.01</v>
      </c>
      <c r="P212" s="236">
        <v>1E-3</v>
      </c>
      <c r="Q212" s="236">
        <f>ROUND(E212*P212,2)</f>
        <v>0.28000000000000003</v>
      </c>
      <c r="R212" s="238"/>
      <c r="S212" s="238" t="s">
        <v>195</v>
      </c>
      <c r="T212" s="239" t="s">
        <v>196</v>
      </c>
      <c r="U212" s="220">
        <v>9.7000000000000003E-2</v>
      </c>
      <c r="V212" s="220">
        <f>ROUND(E212*U212,2)</f>
        <v>26.77</v>
      </c>
      <c r="W212" s="220"/>
      <c r="X212" s="220" t="s">
        <v>231</v>
      </c>
      <c r="Y212" s="220" t="s">
        <v>197</v>
      </c>
      <c r="Z212" s="209"/>
      <c r="AA212" s="209"/>
      <c r="AB212" s="209"/>
      <c r="AC212" s="209"/>
      <c r="AD212" s="209"/>
      <c r="AE212" s="209"/>
      <c r="AF212" s="209"/>
      <c r="AG212" s="209" t="s">
        <v>232</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2" x14ac:dyDescent="0.2">
      <c r="A213" s="216"/>
      <c r="B213" s="217"/>
      <c r="C213" s="257" t="s">
        <v>475</v>
      </c>
      <c r="D213" s="248"/>
      <c r="E213" s="249">
        <v>176</v>
      </c>
      <c r="F213" s="220"/>
      <c r="G213" s="220"/>
      <c r="H213" s="220"/>
      <c r="I213" s="220"/>
      <c r="J213" s="220"/>
      <c r="K213" s="220"/>
      <c r="L213" s="220"/>
      <c r="M213" s="220"/>
      <c r="N213" s="219"/>
      <c r="O213" s="219"/>
      <c r="P213" s="219"/>
      <c r="Q213" s="219"/>
      <c r="R213" s="220"/>
      <c r="S213" s="220"/>
      <c r="T213" s="220"/>
      <c r="U213" s="220"/>
      <c r="V213" s="220"/>
      <c r="W213" s="220"/>
      <c r="X213" s="220"/>
      <c r="Y213" s="220"/>
      <c r="Z213" s="209"/>
      <c r="AA213" s="209"/>
      <c r="AB213" s="209"/>
      <c r="AC213" s="209"/>
      <c r="AD213" s="209"/>
      <c r="AE213" s="209"/>
      <c r="AF213" s="209"/>
      <c r="AG213" s="209" t="s">
        <v>234</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3" x14ac:dyDescent="0.2">
      <c r="A214" s="216"/>
      <c r="B214" s="217"/>
      <c r="C214" s="257" t="s">
        <v>476</v>
      </c>
      <c r="D214" s="248"/>
      <c r="E214" s="249">
        <v>100</v>
      </c>
      <c r="F214" s="220"/>
      <c r="G214" s="220"/>
      <c r="H214" s="220"/>
      <c r="I214" s="220"/>
      <c r="J214" s="220"/>
      <c r="K214" s="220"/>
      <c r="L214" s="220"/>
      <c r="M214" s="220"/>
      <c r="N214" s="219"/>
      <c r="O214" s="219"/>
      <c r="P214" s="219"/>
      <c r="Q214" s="219"/>
      <c r="R214" s="220"/>
      <c r="S214" s="220"/>
      <c r="T214" s="220"/>
      <c r="U214" s="220"/>
      <c r="V214" s="220"/>
      <c r="W214" s="220"/>
      <c r="X214" s="220"/>
      <c r="Y214" s="220"/>
      <c r="Z214" s="209"/>
      <c r="AA214" s="209"/>
      <c r="AB214" s="209"/>
      <c r="AC214" s="209"/>
      <c r="AD214" s="209"/>
      <c r="AE214" s="209"/>
      <c r="AF214" s="209"/>
      <c r="AG214" s="209" t="s">
        <v>234</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33">
        <v>58</v>
      </c>
      <c r="B215" s="234" t="s">
        <v>477</v>
      </c>
      <c r="C215" s="243" t="s">
        <v>478</v>
      </c>
      <c r="D215" s="235" t="s">
        <v>230</v>
      </c>
      <c r="E215" s="236">
        <v>24.454999999999998</v>
      </c>
      <c r="F215" s="237"/>
      <c r="G215" s="238">
        <f>ROUND(E215*F215,2)</f>
        <v>0</v>
      </c>
      <c r="H215" s="237"/>
      <c r="I215" s="238">
        <f>ROUND(E215*H215,2)</f>
        <v>0</v>
      </c>
      <c r="J215" s="237"/>
      <c r="K215" s="238">
        <f>ROUND(E215*J215,2)</f>
        <v>0</v>
      </c>
      <c r="L215" s="238">
        <v>21</v>
      </c>
      <c r="M215" s="238">
        <f>G215*(1+L215/100)</f>
        <v>0</v>
      </c>
      <c r="N215" s="236">
        <v>0</v>
      </c>
      <c r="O215" s="236">
        <f>ROUND(E215*N215,2)</f>
        <v>0</v>
      </c>
      <c r="P215" s="236">
        <v>0.01</v>
      </c>
      <c r="Q215" s="236">
        <f>ROUND(E215*P215,2)</f>
        <v>0.24</v>
      </c>
      <c r="R215" s="238"/>
      <c r="S215" s="238" t="s">
        <v>195</v>
      </c>
      <c r="T215" s="239" t="s">
        <v>196</v>
      </c>
      <c r="U215" s="220">
        <v>0.67800000000000005</v>
      </c>
      <c r="V215" s="220">
        <f>ROUND(E215*U215,2)</f>
        <v>16.579999999999998</v>
      </c>
      <c r="W215" s="220"/>
      <c r="X215" s="220" t="s">
        <v>231</v>
      </c>
      <c r="Y215" s="220" t="s">
        <v>197</v>
      </c>
      <c r="Z215" s="209"/>
      <c r="AA215" s="209"/>
      <c r="AB215" s="209"/>
      <c r="AC215" s="209"/>
      <c r="AD215" s="209"/>
      <c r="AE215" s="209"/>
      <c r="AF215" s="209"/>
      <c r="AG215" s="209" t="s">
        <v>232</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2" x14ac:dyDescent="0.2">
      <c r="A216" s="216"/>
      <c r="B216" s="217"/>
      <c r="C216" s="257" t="s">
        <v>479</v>
      </c>
      <c r="D216" s="248"/>
      <c r="E216" s="249">
        <v>11.52</v>
      </c>
      <c r="F216" s="220"/>
      <c r="G216" s="220"/>
      <c r="H216" s="220"/>
      <c r="I216" s="220"/>
      <c r="J216" s="220"/>
      <c r="K216" s="220"/>
      <c r="L216" s="220"/>
      <c r="M216" s="220"/>
      <c r="N216" s="219"/>
      <c r="O216" s="219"/>
      <c r="P216" s="219"/>
      <c r="Q216" s="219"/>
      <c r="R216" s="220"/>
      <c r="S216" s="220"/>
      <c r="T216" s="220"/>
      <c r="U216" s="220"/>
      <c r="V216" s="220"/>
      <c r="W216" s="220"/>
      <c r="X216" s="220"/>
      <c r="Y216" s="220"/>
      <c r="Z216" s="209"/>
      <c r="AA216" s="209"/>
      <c r="AB216" s="209"/>
      <c r="AC216" s="209"/>
      <c r="AD216" s="209"/>
      <c r="AE216" s="209"/>
      <c r="AF216" s="209"/>
      <c r="AG216" s="209" t="s">
        <v>234</v>
      </c>
      <c r="AH216" s="209">
        <v>0</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3" x14ac:dyDescent="0.2">
      <c r="A217" s="216"/>
      <c r="B217" s="217"/>
      <c r="C217" s="257" t="s">
        <v>480</v>
      </c>
      <c r="D217" s="248"/>
      <c r="E217" s="249">
        <v>2.64</v>
      </c>
      <c r="F217" s="220"/>
      <c r="G217" s="220"/>
      <c r="H217" s="220"/>
      <c r="I217" s="220"/>
      <c r="J217" s="220"/>
      <c r="K217" s="220"/>
      <c r="L217" s="220"/>
      <c r="M217" s="220"/>
      <c r="N217" s="219"/>
      <c r="O217" s="219"/>
      <c r="P217" s="219"/>
      <c r="Q217" s="219"/>
      <c r="R217" s="220"/>
      <c r="S217" s="220"/>
      <c r="T217" s="220"/>
      <c r="U217" s="220"/>
      <c r="V217" s="220"/>
      <c r="W217" s="220"/>
      <c r="X217" s="220"/>
      <c r="Y217" s="220"/>
      <c r="Z217" s="209"/>
      <c r="AA217" s="209"/>
      <c r="AB217" s="209"/>
      <c r="AC217" s="209"/>
      <c r="AD217" s="209"/>
      <c r="AE217" s="209"/>
      <c r="AF217" s="209"/>
      <c r="AG217" s="209" t="s">
        <v>234</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3" x14ac:dyDescent="0.2">
      <c r="A218" s="216"/>
      <c r="B218" s="217"/>
      <c r="C218" s="257" t="s">
        <v>481</v>
      </c>
      <c r="D218" s="248"/>
      <c r="E218" s="249">
        <v>1.92</v>
      </c>
      <c r="F218" s="220"/>
      <c r="G218" s="220"/>
      <c r="H218" s="220"/>
      <c r="I218" s="220"/>
      <c r="J218" s="220"/>
      <c r="K218" s="220"/>
      <c r="L218" s="220"/>
      <c r="M218" s="220"/>
      <c r="N218" s="219"/>
      <c r="O218" s="219"/>
      <c r="P218" s="219"/>
      <c r="Q218" s="219"/>
      <c r="R218" s="220"/>
      <c r="S218" s="220"/>
      <c r="T218" s="220"/>
      <c r="U218" s="220"/>
      <c r="V218" s="220"/>
      <c r="W218" s="220"/>
      <c r="X218" s="220"/>
      <c r="Y218" s="220"/>
      <c r="Z218" s="209"/>
      <c r="AA218" s="209"/>
      <c r="AB218" s="209"/>
      <c r="AC218" s="209"/>
      <c r="AD218" s="209"/>
      <c r="AE218" s="209"/>
      <c r="AF218" s="209"/>
      <c r="AG218" s="209" t="s">
        <v>234</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3" x14ac:dyDescent="0.2">
      <c r="A219" s="216"/>
      <c r="B219" s="217"/>
      <c r="C219" s="257" t="s">
        <v>482</v>
      </c>
      <c r="D219" s="248"/>
      <c r="E219" s="249">
        <v>3.36</v>
      </c>
      <c r="F219" s="220"/>
      <c r="G219" s="220"/>
      <c r="H219" s="220"/>
      <c r="I219" s="220"/>
      <c r="J219" s="220"/>
      <c r="K219" s="220"/>
      <c r="L219" s="220"/>
      <c r="M219" s="220"/>
      <c r="N219" s="219"/>
      <c r="O219" s="219"/>
      <c r="P219" s="219"/>
      <c r="Q219" s="219"/>
      <c r="R219" s="220"/>
      <c r="S219" s="220"/>
      <c r="T219" s="220"/>
      <c r="U219" s="220"/>
      <c r="V219" s="220"/>
      <c r="W219" s="220"/>
      <c r="X219" s="220"/>
      <c r="Y219" s="220"/>
      <c r="Z219" s="209"/>
      <c r="AA219" s="209"/>
      <c r="AB219" s="209"/>
      <c r="AC219" s="209"/>
      <c r="AD219" s="209"/>
      <c r="AE219" s="209"/>
      <c r="AF219" s="209"/>
      <c r="AG219" s="209" t="s">
        <v>234</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3" x14ac:dyDescent="0.2">
      <c r="A220" s="216"/>
      <c r="B220" s="217"/>
      <c r="C220" s="257" t="s">
        <v>483</v>
      </c>
      <c r="D220" s="248"/>
      <c r="E220" s="249">
        <v>0.36</v>
      </c>
      <c r="F220" s="220"/>
      <c r="G220" s="220"/>
      <c r="H220" s="220"/>
      <c r="I220" s="220"/>
      <c r="J220" s="220"/>
      <c r="K220" s="220"/>
      <c r="L220" s="220"/>
      <c r="M220" s="220"/>
      <c r="N220" s="219"/>
      <c r="O220" s="219"/>
      <c r="P220" s="219"/>
      <c r="Q220" s="219"/>
      <c r="R220" s="220"/>
      <c r="S220" s="220"/>
      <c r="T220" s="220"/>
      <c r="U220" s="220"/>
      <c r="V220" s="220"/>
      <c r="W220" s="220"/>
      <c r="X220" s="220"/>
      <c r="Y220" s="220"/>
      <c r="Z220" s="209"/>
      <c r="AA220" s="209"/>
      <c r="AB220" s="209"/>
      <c r="AC220" s="209"/>
      <c r="AD220" s="209"/>
      <c r="AE220" s="209"/>
      <c r="AF220" s="209"/>
      <c r="AG220" s="209" t="s">
        <v>234</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3" x14ac:dyDescent="0.2">
      <c r="A221" s="216"/>
      <c r="B221" s="217"/>
      <c r="C221" s="257" t="s">
        <v>484</v>
      </c>
      <c r="D221" s="248"/>
      <c r="E221" s="249">
        <v>0.36</v>
      </c>
      <c r="F221" s="220"/>
      <c r="G221" s="220"/>
      <c r="H221" s="220"/>
      <c r="I221" s="220"/>
      <c r="J221" s="220"/>
      <c r="K221" s="220"/>
      <c r="L221" s="220"/>
      <c r="M221" s="220"/>
      <c r="N221" s="219"/>
      <c r="O221" s="219"/>
      <c r="P221" s="219"/>
      <c r="Q221" s="219"/>
      <c r="R221" s="220"/>
      <c r="S221" s="220"/>
      <c r="T221" s="220"/>
      <c r="U221" s="220"/>
      <c r="V221" s="220"/>
      <c r="W221" s="220"/>
      <c r="X221" s="220"/>
      <c r="Y221" s="220"/>
      <c r="Z221" s="209"/>
      <c r="AA221" s="209"/>
      <c r="AB221" s="209"/>
      <c r="AC221" s="209"/>
      <c r="AD221" s="209"/>
      <c r="AE221" s="209"/>
      <c r="AF221" s="209"/>
      <c r="AG221" s="209" t="s">
        <v>234</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3" x14ac:dyDescent="0.2">
      <c r="A222" s="216"/>
      <c r="B222" s="217"/>
      <c r="C222" s="257" t="s">
        <v>485</v>
      </c>
      <c r="D222" s="248"/>
      <c r="E222" s="249">
        <v>0.72</v>
      </c>
      <c r="F222" s="220"/>
      <c r="G222" s="220"/>
      <c r="H222" s="220"/>
      <c r="I222" s="220"/>
      <c r="J222" s="220"/>
      <c r="K222" s="220"/>
      <c r="L222" s="220"/>
      <c r="M222" s="220"/>
      <c r="N222" s="219"/>
      <c r="O222" s="219"/>
      <c r="P222" s="219"/>
      <c r="Q222" s="219"/>
      <c r="R222" s="220"/>
      <c r="S222" s="220"/>
      <c r="T222" s="220"/>
      <c r="U222" s="220"/>
      <c r="V222" s="220"/>
      <c r="W222" s="220"/>
      <c r="X222" s="220"/>
      <c r="Y222" s="220"/>
      <c r="Z222" s="209"/>
      <c r="AA222" s="209"/>
      <c r="AB222" s="209"/>
      <c r="AC222" s="209"/>
      <c r="AD222" s="209"/>
      <c r="AE222" s="209"/>
      <c r="AF222" s="209"/>
      <c r="AG222" s="209" t="s">
        <v>234</v>
      </c>
      <c r="AH222" s="209">
        <v>0</v>
      </c>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3" x14ac:dyDescent="0.2">
      <c r="A223" s="216"/>
      <c r="B223" s="217"/>
      <c r="C223" s="257" t="s">
        <v>486</v>
      </c>
      <c r="D223" s="248"/>
      <c r="E223" s="249">
        <v>3.58</v>
      </c>
      <c r="F223" s="220"/>
      <c r="G223" s="220"/>
      <c r="H223" s="220"/>
      <c r="I223" s="220"/>
      <c r="J223" s="220"/>
      <c r="K223" s="220"/>
      <c r="L223" s="220"/>
      <c r="M223" s="220"/>
      <c r="N223" s="219"/>
      <c r="O223" s="219"/>
      <c r="P223" s="219"/>
      <c r="Q223" s="219"/>
      <c r="R223" s="220"/>
      <c r="S223" s="220"/>
      <c r="T223" s="220"/>
      <c r="U223" s="220"/>
      <c r="V223" s="220"/>
      <c r="W223" s="220"/>
      <c r="X223" s="220"/>
      <c r="Y223" s="220"/>
      <c r="Z223" s="209"/>
      <c r="AA223" s="209"/>
      <c r="AB223" s="209"/>
      <c r="AC223" s="209"/>
      <c r="AD223" s="209"/>
      <c r="AE223" s="209"/>
      <c r="AF223" s="209"/>
      <c r="AG223" s="209" t="s">
        <v>234</v>
      </c>
      <c r="AH223" s="209">
        <v>0</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x14ac:dyDescent="0.2">
      <c r="A224" s="223" t="s">
        <v>190</v>
      </c>
      <c r="B224" s="224" t="s">
        <v>151</v>
      </c>
      <c r="C224" s="242" t="s">
        <v>152</v>
      </c>
      <c r="D224" s="225"/>
      <c r="E224" s="226"/>
      <c r="F224" s="227"/>
      <c r="G224" s="227">
        <f>SUMIF(AG225:AG225,"&lt;&gt;NOR",G225:G225)</f>
        <v>0</v>
      </c>
      <c r="H224" s="227"/>
      <c r="I224" s="227">
        <f>SUM(I225:I225)</f>
        <v>0</v>
      </c>
      <c r="J224" s="227"/>
      <c r="K224" s="227">
        <f>SUM(K225:K225)</f>
        <v>0</v>
      </c>
      <c r="L224" s="227"/>
      <c r="M224" s="227">
        <f>SUM(M225:M225)</f>
        <v>0</v>
      </c>
      <c r="N224" s="226"/>
      <c r="O224" s="226">
        <f>SUM(O225:O225)</f>
        <v>0</v>
      </c>
      <c r="P224" s="226"/>
      <c r="Q224" s="226">
        <f>SUM(Q225:Q225)</f>
        <v>0</v>
      </c>
      <c r="R224" s="227"/>
      <c r="S224" s="227"/>
      <c r="T224" s="228"/>
      <c r="U224" s="222"/>
      <c r="V224" s="222">
        <f>SUM(V225:V225)</f>
        <v>0.08</v>
      </c>
      <c r="W224" s="222"/>
      <c r="X224" s="222"/>
      <c r="Y224" s="222"/>
      <c r="AG224" t="s">
        <v>191</v>
      </c>
    </row>
    <row r="225" spans="1:60" outlineLevel="1" x14ac:dyDescent="0.2">
      <c r="A225" s="250">
        <v>59</v>
      </c>
      <c r="B225" s="251" t="s">
        <v>487</v>
      </c>
      <c r="C225" s="258" t="s">
        <v>488</v>
      </c>
      <c r="D225" s="252" t="s">
        <v>412</v>
      </c>
      <c r="E225" s="253">
        <v>1</v>
      </c>
      <c r="F225" s="254"/>
      <c r="G225" s="255">
        <f>ROUND(E225*F225,2)</f>
        <v>0</v>
      </c>
      <c r="H225" s="254"/>
      <c r="I225" s="255">
        <f>ROUND(E225*H225,2)</f>
        <v>0</v>
      </c>
      <c r="J225" s="254"/>
      <c r="K225" s="255">
        <f>ROUND(E225*J225,2)</f>
        <v>0</v>
      </c>
      <c r="L225" s="255">
        <v>21</v>
      </c>
      <c r="M225" s="255">
        <f>G225*(1+L225/100)</f>
        <v>0</v>
      </c>
      <c r="N225" s="253">
        <v>0</v>
      </c>
      <c r="O225" s="253">
        <f>ROUND(E225*N225,2)</f>
        <v>0</v>
      </c>
      <c r="P225" s="253">
        <v>0</v>
      </c>
      <c r="Q225" s="253">
        <f>ROUND(E225*P225,2)</f>
        <v>0</v>
      </c>
      <c r="R225" s="255"/>
      <c r="S225" s="255" t="s">
        <v>195</v>
      </c>
      <c r="T225" s="256" t="s">
        <v>196</v>
      </c>
      <c r="U225" s="220">
        <v>7.8E-2</v>
      </c>
      <c r="V225" s="220">
        <f>ROUND(E225*U225,2)</f>
        <v>0.08</v>
      </c>
      <c r="W225" s="220"/>
      <c r="X225" s="220" t="s">
        <v>231</v>
      </c>
      <c r="Y225" s="220" t="s">
        <v>197</v>
      </c>
      <c r="Z225" s="209"/>
      <c r="AA225" s="209"/>
      <c r="AB225" s="209"/>
      <c r="AC225" s="209"/>
      <c r="AD225" s="209"/>
      <c r="AE225" s="209"/>
      <c r="AF225" s="209"/>
      <c r="AG225" s="209" t="s">
        <v>232</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x14ac:dyDescent="0.2">
      <c r="A226" s="223" t="s">
        <v>190</v>
      </c>
      <c r="B226" s="224" t="s">
        <v>153</v>
      </c>
      <c r="C226" s="242" t="s">
        <v>154</v>
      </c>
      <c r="D226" s="225"/>
      <c r="E226" s="226"/>
      <c r="F226" s="227"/>
      <c r="G226" s="227">
        <f>SUMIF(AG227:AG227,"&lt;&gt;NOR",G227:G227)</f>
        <v>0</v>
      </c>
      <c r="H226" s="227"/>
      <c r="I226" s="227">
        <f>SUM(I227:I227)</f>
        <v>0</v>
      </c>
      <c r="J226" s="227"/>
      <c r="K226" s="227">
        <f>SUM(K227:K227)</f>
        <v>0</v>
      </c>
      <c r="L226" s="227"/>
      <c r="M226" s="227">
        <f>SUM(M227:M227)</f>
        <v>0</v>
      </c>
      <c r="N226" s="226"/>
      <c r="O226" s="226">
        <f>SUM(O227:O227)</f>
        <v>0</v>
      </c>
      <c r="P226" s="226"/>
      <c r="Q226" s="226">
        <f>SUM(Q227:Q227)</f>
        <v>0</v>
      </c>
      <c r="R226" s="227"/>
      <c r="S226" s="227"/>
      <c r="T226" s="228"/>
      <c r="U226" s="222"/>
      <c r="V226" s="222">
        <f>SUM(V227:V227)</f>
        <v>0</v>
      </c>
      <c r="W226" s="222"/>
      <c r="X226" s="222"/>
      <c r="Y226" s="222"/>
      <c r="AG226" t="s">
        <v>191</v>
      </c>
    </row>
    <row r="227" spans="1:60" outlineLevel="1" x14ac:dyDescent="0.2">
      <c r="A227" s="250">
        <v>60</v>
      </c>
      <c r="B227" s="251" t="s">
        <v>489</v>
      </c>
      <c r="C227" s="258" t="s">
        <v>490</v>
      </c>
      <c r="D227" s="252" t="s">
        <v>412</v>
      </c>
      <c r="E227" s="253">
        <v>1</v>
      </c>
      <c r="F227" s="254"/>
      <c r="G227" s="255">
        <f>ROUND(E227*F227,2)</f>
        <v>0</v>
      </c>
      <c r="H227" s="254"/>
      <c r="I227" s="255">
        <f>ROUND(E227*H227,2)</f>
        <v>0</v>
      </c>
      <c r="J227" s="254"/>
      <c r="K227" s="255">
        <f>ROUND(E227*J227,2)</f>
        <v>0</v>
      </c>
      <c r="L227" s="255">
        <v>21</v>
      </c>
      <c r="M227" s="255">
        <f>G227*(1+L227/100)</f>
        <v>0</v>
      </c>
      <c r="N227" s="253">
        <v>0</v>
      </c>
      <c r="O227" s="253">
        <f>ROUND(E227*N227,2)</f>
        <v>0</v>
      </c>
      <c r="P227" s="253">
        <v>0</v>
      </c>
      <c r="Q227" s="253">
        <f>ROUND(E227*P227,2)</f>
        <v>0</v>
      </c>
      <c r="R227" s="255"/>
      <c r="S227" s="255" t="s">
        <v>195</v>
      </c>
      <c r="T227" s="256" t="s">
        <v>196</v>
      </c>
      <c r="U227" s="220">
        <v>0</v>
      </c>
      <c r="V227" s="220">
        <f>ROUND(E227*U227,2)</f>
        <v>0</v>
      </c>
      <c r="W227" s="220"/>
      <c r="X227" s="220" t="s">
        <v>231</v>
      </c>
      <c r="Y227" s="220" t="s">
        <v>197</v>
      </c>
      <c r="Z227" s="209"/>
      <c r="AA227" s="209"/>
      <c r="AB227" s="209"/>
      <c r="AC227" s="209"/>
      <c r="AD227" s="209"/>
      <c r="AE227" s="209"/>
      <c r="AF227" s="209"/>
      <c r="AG227" s="209" t="s">
        <v>232</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x14ac:dyDescent="0.2">
      <c r="A228" s="223" t="s">
        <v>190</v>
      </c>
      <c r="B228" s="224" t="s">
        <v>155</v>
      </c>
      <c r="C228" s="242" t="s">
        <v>156</v>
      </c>
      <c r="D228" s="225"/>
      <c r="E228" s="226"/>
      <c r="F228" s="227"/>
      <c r="G228" s="227">
        <f>SUMIF(AG229:AG230,"&lt;&gt;NOR",G229:G230)</f>
        <v>0</v>
      </c>
      <c r="H228" s="227"/>
      <c r="I228" s="227">
        <f>SUM(I229:I230)</f>
        <v>0</v>
      </c>
      <c r="J228" s="227"/>
      <c r="K228" s="227">
        <f>SUM(K229:K230)</f>
        <v>0</v>
      </c>
      <c r="L228" s="227"/>
      <c r="M228" s="227">
        <f>SUM(M229:M230)</f>
        <v>0</v>
      </c>
      <c r="N228" s="226"/>
      <c r="O228" s="226">
        <f>SUM(O229:O230)</f>
        <v>0</v>
      </c>
      <c r="P228" s="226"/>
      <c r="Q228" s="226">
        <f>SUM(Q229:Q230)</f>
        <v>0</v>
      </c>
      <c r="R228" s="227"/>
      <c r="S228" s="227"/>
      <c r="T228" s="228"/>
      <c r="U228" s="222"/>
      <c r="V228" s="222">
        <f>SUM(V229:V230)</f>
        <v>0</v>
      </c>
      <c r="W228" s="222"/>
      <c r="X228" s="222"/>
      <c r="Y228" s="222"/>
      <c r="AG228" t="s">
        <v>191</v>
      </c>
    </row>
    <row r="229" spans="1:60" ht="22.5" outlineLevel="1" x14ac:dyDescent="0.2">
      <c r="A229" s="250">
        <v>61</v>
      </c>
      <c r="B229" s="251" t="s">
        <v>491</v>
      </c>
      <c r="C229" s="258" t="s">
        <v>492</v>
      </c>
      <c r="D229" s="252" t="s">
        <v>412</v>
      </c>
      <c r="E229" s="253">
        <v>0</v>
      </c>
      <c r="F229" s="254"/>
      <c r="G229" s="255">
        <f>ROUND(E229*F229,2)</f>
        <v>0</v>
      </c>
      <c r="H229" s="254"/>
      <c r="I229" s="255">
        <f>ROUND(E229*H229,2)</f>
        <v>0</v>
      </c>
      <c r="J229" s="254"/>
      <c r="K229" s="255">
        <f>ROUND(E229*J229,2)</f>
        <v>0</v>
      </c>
      <c r="L229" s="255">
        <v>21</v>
      </c>
      <c r="M229" s="255">
        <f>G229*(1+L229/100)</f>
        <v>0</v>
      </c>
      <c r="N229" s="253">
        <v>0</v>
      </c>
      <c r="O229" s="253">
        <f>ROUND(E229*N229,2)</f>
        <v>0</v>
      </c>
      <c r="P229" s="253">
        <v>0</v>
      </c>
      <c r="Q229" s="253">
        <f>ROUND(E229*P229,2)</f>
        <v>0</v>
      </c>
      <c r="R229" s="255"/>
      <c r="S229" s="255" t="s">
        <v>195</v>
      </c>
      <c r="T229" s="256" t="s">
        <v>196</v>
      </c>
      <c r="U229" s="220">
        <v>0</v>
      </c>
      <c r="V229" s="220">
        <f>ROUND(E229*U229,2)</f>
        <v>0</v>
      </c>
      <c r="W229" s="220"/>
      <c r="X229" s="220" t="s">
        <v>231</v>
      </c>
      <c r="Y229" s="220" t="s">
        <v>197</v>
      </c>
      <c r="Z229" s="209"/>
      <c r="AA229" s="209"/>
      <c r="AB229" s="209"/>
      <c r="AC229" s="209"/>
      <c r="AD229" s="209"/>
      <c r="AE229" s="209"/>
      <c r="AF229" s="209"/>
      <c r="AG229" s="209" t="s">
        <v>232</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50">
        <v>62</v>
      </c>
      <c r="B230" s="251" t="s">
        <v>493</v>
      </c>
      <c r="C230" s="258" t="s">
        <v>494</v>
      </c>
      <c r="D230" s="252" t="s">
        <v>412</v>
      </c>
      <c r="E230" s="253">
        <v>0</v>
      </c>
      <c r="F230" s="254"/>
      <c r="G230" s="255">
        <f>ROUND(E230*F230,2)</f>
        <v>0</v>
      </c>
      <c r="H230" s="254"/>
      <c r="I230" s="255">
        <f>ROUND(E230*H230,2)</f>
        <v>0</v>
      </c>
      <c r="J230" s="254"/>
      <c r="K230" s="255">
        <f>ROUND(E230*J230,2)</f>
        <v>0</v>
      </c>
      <c r="L230" s="255">
        <v>21</v>
      </c>
      <c r="M230" s="255">
        <f>G230*(1+L230/100)</f>
        <v>0</v>
      </c>
      <c r="N230" s="253">
        <v>0</v>
      </c>
      <c r="O230" s="253">
        <f>ROUND(E230*N230,2)</f>
        <v>0</v>
      </c>
      <c r="P230" s="253">
        <v>0</v>
      </c>
      <c r="Q230" s="253">
        <f>ROUND(E230*P230,2)</f>
        <v>0</v>
      </c>
      <c r="R230" s="255"/>
      <c r="S230" s="255" t="s">
        <v>195</v>
      </c>
      <c r="T230" s="256" t="s">
        <v>196</v>
      </c>
      <c r="U230" s="220">
        <v>0</v>
      </c>
      <c r="V230" s="220">
        <f>ROUND(E230*U230,2)</f>
        <v>0</v>
      </c>
      <c r="W230" s="220"/>
      <c r="X230" s="220" t="s">
        <v>231</v>
      </c>
      <c r="Y230" s="220" t="s">
        <v>197</v>
      </c>
      <c r="Z230" s="209"/>
      <c r="AA230" s="209"/>
      <c r="AB230" s="209"/>
      <c r="AC230" s="209"/>
      <c r="AD230" s="209"/>
      <c r="AE230" s="209"/>
      <c r="AF230" s="209"/>
      <c r="AG230" s="209" t="s">
        <v>232</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x14ac:dyDescent="0.2">
      <c r="A231" s="223" t="s">
        <v>190</v>
      </c>
      <c r="B231" s="224" t="s">
        <v>157</v>
      </c>
      <c r="C231" s="242" t="s">
        <v>158</v>
      </c>
      <c r="D231" s="225"/>
      <c r="E231" s="226"/>
      <c r="F231" s="227"/>
      <c r="G231" s="227">
        <f>SUMIF(AG232:AG237,"&lt;&gt;NOR",G232:G237)</f>
        <v>0</v>
      </c>
      <c r="H231" s="227"/>
      <c r="I231" s="227">
        <f>SUM(I232:I237)</f>
        <v>0</v>
      </c>
      <c r="J231" s="227"/>
      <c r="K231" s="227">
        <f>SUM(K232:K237)</f>
        <v>0</v>
      </c>
      <c r="L231" s="227"/>
      <c r="M231" s="227">
        <f>SUM(M232:M237)</f>
        <v>0</v>
      </c>
      <c r="N231" s="226"/>
      <c r="O231" s="226">
        <f>SUM(O232:O237)</f>
        <v>0</v>
      </c>
      <c r="P231" s="226"/>
      <c r="Q231" s="226">
        <f>SUM(Q232:Q237)</f>
        <v>0</v>
      </c>
      <c r="R231" s="227"/>
      <c r="S231" s="227"/>
      <c r="T231" s="228"/>
      <c r="U231" s="222"/>
      <c r="V231" s="222">
        <f>SUM(V232:V237)</f>
        <v>199.6</v>
      </c>
      <c r="W231" s="222"/>
      <c r="X231" s="222"/>
      <c r="Y231" s="222"/>
      <c r="AG231" t="s">
        <v>191</v>
      </c>
    </row>
    <row r="232" spans="1:60" outlineLevel="1" x14ac:dyDescent="0.2">
      <c r="A232" s="233">
        <v>63</v>
      </c>
      <c r="B232" s="234" t="s">
        <v>495</v>
      </c>
      <c r="C232" s="243" t="s">
        <v>496</v>
      </c>
      <c r="D232" s="235" t="s">
        <v>451</v>
      </c>
      <c r="E232" s="236">
        <v>95.416600000000003</v>
      </c>
      <c r="F232" s="237"/>
      <c r="G232" s="238">
        <f>ROUND(E232*F232,2)</f>
        <v>0</v>
      </c>
      <c r="H232" s="237"/>
      <c r="I232" s="238">
        <f>ROUND(E232*H232,2)</f>
        <v>0</v>
      </c>
      <c r="J232" s="237"/>
      <c r="K232" s="238">
        <f>ROUND(E232*J232,2)</f>
        <v>0</v>
      </c>
      <c r="L232" s="238">
        <v>21</v>
      </c>
      <c r="M232" s="238">
        <f>G232*(1+L232/100)</f>
        <v>0</v>
      </c>
      <c r="N232" s="236">
        <v>0</v>
      </c>
      <c r="O232" s="236">
        <f>ROUND(E232*N232,2)</f>
        <v>0</v>
      </c>
      <c r="P232" s="236">
        <v>0</v>
      </c>
      <c r="Q232" s="236">
        <f>ROUND(E232*P232,2)</f>
        <v>0</v>
      </c>
      <c r="R232" s="238"/>
      <c r="S232" s="238" t="s">
        <v>195</v>
      </c>
      <c r="T232" s="239" t="s">
        <v>196</v>
      </c>
      <c r="U232" s="220">
        <v>0.49</v>
      </c>
      <c r="V232" s="220">
        <f>ROUND(E232*U232,2)</f>
        <v>46.75</v>
      </c>
      <c r="W232" s="220"/>
      <c r="X232" s="220" t="s">
        <v>231</v>
      </c>
      <c r="Y232" s="220" t="s">
        <v>197</v>
      </c>
      <c r="Z232" s="209"/>
      <c r="AA232" s="209"/>
      <c r="AB232" s="209"/>
      <c r="AC232" s="209"/>
      <c r="AD232" s="209"/>
      <c r="AE232" s="209"/>
      <c r="AF232" s="209"/>
      <c r="AG232" s="209" t="s">
        <v>497</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2" x14ac:dyDescent="0.2">
      <c r="A233" s="216"/>
      <c r="B233" s="217"/>
      <c r="C233" s="244" t="s">
        <v>498</v>
      </c>
      <c r="D233" s="240"/>
      <c r="E233" s="240"/>
      <c r="F233" s="240"/>
      <c r="G233" s="240"/>
      <c r="H233" s="220"/>
      <c r="I233" s="220"/>
      <c r="J233" s="220"/>
      <c r="K233" s="220"/>
      <c r="L233" s="220"/>
      <c r="M233" s="220"/>
      <c r="N233" s="219"/>
      <c r="O233" s="219"/>
      <c r="P233" s="219"/>
      <c r="Q233" s="219"/>
      <c r="R233" s="220"/>
      <c r="S233" s="220"/>
      <c r="T233" s="220"/>
      <c r="U233" s="220"/>
      <c r="V233" s="220"/>
      <c r="W233" s="220"/>
      <c r="X233" s="220"/>
      <c r="Y233" s="220"/>
      <c r="Z233" s="209"/>
      <c r="AA233" s="209"/>
      <c r="AB233" s="209"/>
      <c r="AC233" s="209"/>
      <c r="AD233" s="209"/>
      <c r="AE233" s="209"/>
      <c r="AF233" s="209"/>
      <c r="AG233" s="209" t="s">
        <v>200</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50">
        <v>64</v>
      </c>
      <c r="B234" s="251" t="s">
        <v>499</v>
      </c>
      <c r="C234" s="258" t="s">
        <v>500</v>
      </c>
      <c r="D234" s="252" t="s">
        <v>451</v>
      </c>
      <c r="E234" s="253">
        <v>477.08298000000002</v>
      </c>
      <c r="F234" s="254"/>
      <c r="G234" s="255">
        <f>ROUND(E234*F234,2)</f>
        <v>0</v>
      </c>
      <c r="H234" s="254"/>
      <c r="I234" s="255">
        <f>ROUND(E234*H234,2)</f>
        <v>0</v>
      </c>
      <c r="J234" s="254"/>
      <c r="K234" s="255">
        <f>ROUND(E234*J234,2)</f>
        <v>0</v>
      </c>
      <c r="L234" s="255">
        <v>21</v>
      </c>
      <c r="M234" s="255">
        <f>G234*(1+L234/100)</f>
        <v>0</v>
      </c>
      <c r="N234" s="253">
        <v>0</v>
      </c>
      <c r="O234" s="253">
        <f>ROUND(E234*N234,2)</f>
        <v>0</v>
      </c>
      <c r="P234" s="253">
        <v>0</v>
      </c>
      <c r="Q234" s="253">
        <f>ROUND(E234*P234,2)</f>
        <v>0</v>
      </c>
      <c r="R234" s="255"/>
      <c r="S234" s="255" t="s">
        <v>195</v>
      </c>
      <c r="T234" s="256" t="s">
        <v>196</v>
      </c>
      <c r="U234" s="220">
        <v>0</v>
      </c>
      <c r="V234" s="220">
        <f>ROUND(E234*U234,2)</f>
        <v>0</v>
      </c>
      <c r="W234" s="220"/>
      <c r="X234" s="220" t="s">
        <v>231</v>
      </c>
      <c r="Y234" s="220" t="s">
        <v>197</v>
      </c>
      <c r="Z234" s="209"/>
      <c r="AA234" s="209"/>
      <c r="AB234" s="209"/>
      <c r="AC234" s="209"/>
      <c r="AD234" s="209"/>
      <c r="AE234" s="209"/>
      <c r="AF234" s="209"/>
      <c r="AG234" s="209" t="s">
        <v>497</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50">
        <v>65</v>
      </c>
      <c r="B235" s="251" t="s">
        <v>501</v>
      </c>
      <c r="C235" s="258" t="s">
        <v>502</v>
      </c>
      <c r="D235" s="252" t="s">
        <v>451</v>
      </c>
      <c r="E235" s="253">
        <v>95.416600000000003</v>
      </c>
      <c r="F235" s="254"/>
      <c r="G235" s="255">
        <f>ROUND(E235*F235,2)</f>
        <v>0</v>
      </c>
      <c r="H235" s="254"/>
      <c r="I235" s="255">
        <f>ROUND(E235*H235,2)</f>
        <v>0</v>
      </c>
      <c r="J235" s="254"/>
      <c r="K235" s="255">
        <f>ROUND(E235*J235,2)</f>
        <v>0</v>
      </c>
      <c r="L235" s="255">
        <v>21</v>
      </c>
      <c r="M235" s="255">
        <f>G235*(1+L235/100)</f>
        <v>0</v>
      </c>
      <c r="N235" s="253">
        <v>0</v>
      </c>
      <c r="O235" s="253">
        <f>ROUND(E235*N235,2)</f>
        <v>0</v>
      </c>
      <c r="P235" s="253">
        <v>0</v>
      </c>
      <c r="Q235" s="253">
        <f>ROUND(E235*P235,2)</f>
        <v>0</v>
      </c>
      <c r="R235" s="255"/>
      <c r="S235" s="255" t="s">
        <v>195</v>
      </c>
      <c r="T235" s="256" t="s">
        <v>196</v>
      </c>
      <c r="U235" s="220">
        <v>0.94199999999999995</v>
      </c>
      <c r="V235" s="220">
        <f>ROUND(E235*U235,2)</f>
        <v>89.88</v>
      </c>
      <c r="W235" s="220"/>
      <c r="X235" s="220" t="s">
        <v>231</v>
      </c>
      <c r="Y235" s="220" t="s">
        <v>197</v>
      </c>
      <c r="Z235" s="209"/>
      <c r="AA235" s="209"/>
      <c r="AB235" s="209"/>
      <c r="AC235" s="209"/>
      <c r="AD235" s="209"/>
      <c r="AE235" s="209"/>
      <c r="AF235" s="209"/>
      <c r="AG235" s="209" t="s">
        <v>497</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ht="22.5" outlineLevel="1" x14ac:dyDescent="0.2">
      <c r="A236" s="250">
        <v>66</v>
      </c>
      <c r="B236" s="251" t="s">
        <v>503</v>
      </c>
      <c r="C236" s="258" t="s">
        <v>504</v>
      </c>
      <c r="D236" s="252" t="s">
        <v>451</v>
      </c>
      <c r="E236" s="253">
        <v>572.49958000000004</v>
      </c>
      <c r="F236" s="254"/>
      <c r="G236" s="255">
        <f>ROUND(E236*F236,2)</f>
        <v>0</v>
      </c>
      <c r="H236" s="254"/>
      <c r="I236" s="255">
        <f>ROUND(E236*H236,2)</f>
        <v>0</v>
      </c>
      <c r="J236" s="254"/>
      <c r="K236" s="255">
        <f>ROUND(E236*J236,2)</f>
        <v>0</v>
      </c>
      <c r="L236" s="255">
        <v>21</v>
      </c>
      <c r="M236" s="255">
        <f>G236*(1+L236/100)</f>
        <v>0</v>
      </c>
      <c r="N236" s="253">
        <v>0</v>
      </c>
      <c r="O236" s="253">
        <f>ROUND(E236*N236,2)</f>
        <v>0</v>
      </c>
      <c r="P236" s="253">
        <v>0</v>
      </c>
      <c r="Q236" s="253">
        <f>ROUND(E236*P236,2)</f>
        <v>0</v>
      </c>
      <c r="R236" s="255"/>
      <c r="S236" s="255" t="s">
        <v>195</v>
      </c>
      <c r="T236" s="256" t="s">
        <v>196</v>
      </c>
      <c r="U236" s="220">
        <v>0.11</v>
      </c>
      <c r="V236" s="220">
        <f>ROUND(E236*U236,2)</f>
        <v>62.97</v>
      </c>
      <c r="W236" s="220"/>
      <c r="X236" s="220" t="s">
        <v>231</v>
      </c>
      <c r="Y236" s="220" t="s">
        <v>197</v>
      </c>
      <c r="Z236" s="209"/>
      <c r="AA236" s="209"/>
      <c r="AB236" s="209"/>
      <c r="AC236" s="209"/>
      <c r="AD236" s="209"/>
      <c r="AE236" s="209"/>
      <c r="AF236" s="209"/>
      <c r="AG236" s="209" t="s">
        <v>497</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ht="22.5" outlineLevel="1" x14ac:dyDescent="0.2">
      <c r="A237" s="233">
        <v>67</v>
      </c>
      <c r="B237" s="234" t="s">
        <v>505</v>
      </c>
      <c r="C237" s="243" t="s">
        <v>506</v>
      </c>
      <c r="D237" s="235" t="s">
        <v>451</v>
      </c>
      <c r="E237" s="236">
        <v>95.416600000000003</v>
      </c>
      <c r="F237" s="237"/>
      <c r="G237" s="238">
        <f>ROUND(E237*F237,2)</f>
        <v>0</v>
      </c>
      <c r="H237" s="237"/>
      <c r="I237" s="238">
        <f>ROUND(E237*H237,2)</f>
        <v>0</v>
      </c>
      <c r="J237" s="237"/>
      <c r="K237" s="238">
        <f>ROUND(E237*J237,2)</f>
        <v>0</v>
      </c>
      <c r="L237" s="238">
        <v>21</v>
      </c>
      <c r="M237" s="238">
        <f>G237*(1+L237/100)</f>
        <v>0</v>
      </c>
      <c r="N237" s="236">
        <v>0</v>
      </c>
      <c r="O237" s="236">
        <f>ROUND(E237*N237,2)</f>
        <v>0</v>
      </c>
      <c r="P237" s="236">
        <v>0</v>
      </c>
      <c r="Q237" s="236">
        <f>ROUND(E237*P237,2)</f>
        <v>0</v>
      </c>
      <c r="R237" s="238"/>
      <c r="S237" s="238" t="s">
        <v>195</v>
      </c>
      <c r="T237" s="239" t="s">
        <v>196</v>
      </c>
      <c r="U237" s="220">
        <v>0</v>
      </c>
      <c r="V237" s="220">
        <f>ROUND(E237*U237,2)</f>
        <v>0</v>
      </c>
      <c r="W237" s="220"/>
      <c r="X237" s="220" t="s">
        <v>231</v>
      </c>
      <c r="Y237" s="220" t="s">
        <v>197</v>
      </c>
      <c r="Z237" s="209"/>
      <c r="AA237" s="209"/>
      <c r="AB237" s="209"/>
      <c r="AC237" s="209"/>
      <c r="AD237" s="209"/>
      <c r="AE237" s="209"/>
      <c r="AF237" s="209"/>
      <c r="AG237" s="209" t="s">
        <v>497</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x14ac:dyDescent="0.2">
      <c r="A238" s="3"/>
      <c r="B238" s="4"/>
      <c r="C238" s="245"/>
      <c r="D238" s="6"/>
      <c r="E238" s="3"/>
      <c r="F238" s="3"/>
      <c r="G238" s="3"/>
      <c r="H238" s="3"/>
      <c r="I238" s="3"/>
      <c r="J238" s="3"/>
      <c r="K238" s="3"/>
      <c r="L238" s="3"/>
      <c r="M238" s="3"/>
      <c r="N238" s="3"/>
      <c r="O238" s="3"/>
      <c r="P238" s="3"/>
      <c r="Q238" s="3"/>
      <c r="R238" s="3"/>
      <c r="S238" s="3"/>
      <c r="T238" s="3"/>
      <c r="U238" s="3"/>
      <c r="V238" s="3"/>
      <c r="W238" s="3"/>
      <c r="X238" s="3"/>
      <c r="Y238" s="3"/>
      <c r="AE238">
        <v>15</v>
      </c>
      <c r="AF238">
        <v>21</v>
      </c>
      <c r="AG238" t="s">
        <v>176</v>
      </c>
    </row>
    <row r="239" spans="1:60" x14ac:dyDescent="0.2">
      <c r="A239" s="212"/>
      <c r="B239" s="213" t="s">
        <v>29</v>
      </c>
      <c r="C239" s="246"/>
      <c r="D239" s="214"/>
      <c r="E239" s="215"/>
      <c r="F239" s="215"/>
      <c r="G239" s="232">
        <f>G8+G13+G16+G19+G168+G188+G193+G199+G205+G211+G224+G226+G228+G231</f>
        <v>0</v>
      </c>
      <c r="H239" s="3"/>
      <c r="I239" s="3"/>
      <c r="J239" s="3"/>
      <c r="K239" s="3"/>
      <c r="L239" s="3"/>
      <c r="M239" s="3"/>
      <c r="N239" s="3"/>
      <c r="O239" s="3"/>
      <c r="P239" s="3"/>
      <c r="Q239" s="3"/>
      <c r="R239" s="3"/>
      <c r="S239" s="3"/>
      <c r="T239" s="3"/>
      <c r="U239" s="3"/>
      <c r="V239" s="3"/>
      <c r="W239" s="3"/>
      <c r="X239" s="3"/>
      <c r="Y239" s="3"/>
      <c r="AE239">
        <f>SUMIF(L7:L237,AE238,G7:G237)</f>
        <v>0</v>
      </c>
      <c r="AF239">
        <f>SUMIF(L7:L237,AF238,G7:G237)</f>
        <v>0</v>
      </c>
      <c r="AG239" t="s">
        <v>225</v>
      </c>
    </row>
    <row r="240" spans="1:60" x14ac:dyDescent="0.2">
      <c r="C240" s="247"/>
      <c r="D240" s="10"/>
      <c r="AG240" t="s">
        <v>226</v>
      </c>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PUUZEAgau0PqJq1keRlKTDgLp4klGY4IOMKOb8AMGcddvgPYLX1BXXqwwT/2UfY29bnySDHwRiBEhOfJ6W9wg==" saltValue="R/kiIoVFZm/+IuaWqdOeJw==" spinCount="100000" sheet="1" formatRows="0"/>
  <mergeCells count="8">
    <mergeCell ref="C110:G110"/>
    <mergeCell ref="C233:G233"/>
    <mergeCell ref="A1:G1"/>
    <mergeCell ref="C2:G2"/>
    <mergeCell ref="C3:G3"/>
    <mergeCell ref="C4:G4"/>
    <mergeCell ref="C104:G104"/>
    <mergeCell ref="C107:G107"/>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D70D-A90D-4425-ABAE-91C66FE473B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4" t="s">
        <v>227</v>
      </c>
      <c r="B1" s="194"/>
      <c r="C1" s="194"/>
      <c r="D1" s="194"/>
      <c r="E1" s="194"/>
      <c r="F1" s="194"/>
      <c r="G1" s="194"/>
      <c r="AG1" t="s">
        <v>163</v>
      </c>
    </row>
    <row r="2" spans="1:60" ht="24.95" customHeight="1" x14ac:dyDescent="0.2">
      <c r="A2" s="195" t="s">
        <v>7</v>
      </c>
      <c r="B2" s="49" t="s">
        <v>43</v>
      </c>
      <c r="C2" s="198" t="s">
        <v>44</v>
      </c>
      <c r="D2" s="196"/>
      <c r="E2" s="196"/>
      <c r="F2" s="196"/>
      <c r="G2" s="197"/>
      <c r="AG2" t="s">
        <v>164</v>
      </c>
    </row>
    <row r="3" spans="1:60" ht="24.95" customHeight="1" x14ac:dyDescent="0.2">
      <c r="A3" s="195" t="s">
        <v>8</v>
      </c>
      <c r="B3" s="49" t="s">
        <v>43</v>
      </c>
      <c r="C3" s="198" t="s">
        <v>50</v>
      </c>
      <c r="D3" s="196"/>
      <c r="E3" s="196"/>
      <c r="F3" s="196"/>
      <c r="G3" s="197"/>
      <c r="AC3" s="173" t="s">
        <v>164</v>
      </c>
      <c r="AG3" t="s">
        <v>166</v>
      </c>
    </row>
    <row r="4" spans="1:60" ht="24.95" customHeight="1" x14ac:dyDescent="0.2">
      <c r="A4" s="199" t="s">
        <v>9</v>
      </c>
      <c r="B4" s="200" t="s">
        <v>53</v>
      </c>
      <c r="C4" s="201" t="s">
        <v>54</v>
      </c>
      <c r="D4" s="202"/>
      <c r="E4" s="202"/>
      <c r="F4" s="202"/>
      <c r="G4" s="203"/>
      <c r="AG4" t="s">
        <v>167</v>
      </c>
    </row>
    <row r="5" spans="1:60" x14ac:dyDescent="0.2">
      <c r="D5" s="10"/>
    </row>
    <row r="6" spans="1:60" ht="38.25" x14ac:dyDescent="0.2">
      <c r="A6" s="205" t="s">
        <v>168</v>
      </c>
      <c r="B6" s="207" t="s">
        <v>169</v>
      </c>
      <c r="C6" s="207" t="s">
        <v>170</v>
      </c>
      <c r="D6" s="206" t="s">
        <v>171</v>
      </c>
      <c r="E6" s="205" t="s">
        <v>172</v>
      </c>
      <c r="F6" s="204" t="s">
        <v>173</v>
      </c>
      <c r="G6" s="205" t="s">
        <v>29</v>
      </c>
      <c r="H6" s="208" t="s">
        <v>30</v>
      </c>
      <c r="I6" s="208" t="s">
        <v>174</v>
      </c>
      <c r="J6" s="208" t="s">
        <v>31</v>
      </c>
      <c r="K6" s="208" t="s">
        <v>175</v>
      </c>
      <c r="L6" s="208" t="s">
        <v>176</v>
      </c>
      <c r="M6" s="208" t="s">
        <v>177</v>
      </c>
      <c r="N6" s="208" t="s">
        <v>178</v>
      </c>
      <c r="O6" s="208" t="s">
        <v>179</v>
      </c>
      <c r="P6" s="208" t="s">
        <v>180</v>
      </c>
      <c r="Q6" s="208" t="s">
        <v>181</v>
      </c>
      <c r="R6" s="208" t="s">
        <v>182</v>
      </c>
      <c r="S6" s="208" t="s">
        <v>183</v>
      </c>
      <c r="T6" s="208" t="s">
        <v>184</v>
      </c>
      <c r="U6" s="208" t="s">
        <v>185</v>
      </c>
      <c r="V6" s="208" t="s">
        <v>186</v>
      </c>
      <c r="W6" s="208" t="s">
        <v>187</v>
      </c>
      <c r="X6" s="208" t="s">
        <v>188</v>
      </c>
      <c r="Y6" s="208" t="s">
        <v>189</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c r="Y7" s="211"/>
    </row>
    <row r="8" spans="1:60" x14ac:dyDescent="0.2">
      <c r="A8" s="223" t="s">
        <v>190</v>
      </c>
      <c r="B8" s="224" t="s">
        <v>81</v>
      </c>
      <c r="C8" s="242" t="s">
        <v>82</v>
      </c>
      <c r="D8" s="225"/>
      <c r="E8" s="226"/>
      <c r="F8" s="227"/>
      <c r="G8" s="227">
        <f>SUMIF(AG9:AG90,"&lt;&gt;NOR",G9:G90)</f>
        <v>0</v>
      </c>
      <c r="H8" s="227"/>
      <c r="I8" s="227">
        <f>SUM(I9:I90)</f>
        <v>0</v>
      </c>
      <c r="J8" s="227"/>
      <c r="K8" s="227">
        <f>SUM(K9:K90)</f>
        <v>0</v>
      </c>
      <c r="L8" s="227"/>
      <c r="M8" s="227">
        <f>SUM(M9:M90)</f>
        <v>0</v>
      </c>
      <c r="N8" s="226"/>
      <c r="O8" s="226">
        <f>SUM(O9:O90)</f>
        <v>17.600000000000001</v>
      </c>
      <c r="P8" s="226"/>
      <c r="Q8" s="226">
        <f>SUM(Q9:Q90)</f>
        <v>0</v>
      </c>
      <c r="R8" s="227"/>
      <c r="S8" s="227"/>
      <c r="T8" s="228"/>
      <c r="U8" s="222"/>
      <c r="V8" s="222">
        <f>SUM(V9:V90)</f>
        <v>291.42</v>
      </c>
      <c r="W8" s="222"/>
      <c r="X8" s="222"/>
      <c r="Y8" s="222"/>
      <c r="AG8" t="s">
        <v>191</v>
      </c>
    </row>
    <row r="9" spans="1:60" ht="22.5" outlineLevel="1" x14ac:dyDescent="0.2">
      <c r="A9" s="233">
        <v>1</v>
      </c>
      <c r="B9" s="234" t="s">
        <v>507</v>
      </c>
      <c r="C9" s="243" t="s">
        <v>508</v>
      </c>
      <c r="D9" s="235" t="s">
        <v>291</v>
      </c>
      <c r="E9" s="236">
        <v>13</v>
      </c>
      <c r="F9" s="237"/>
      <c r="G9" s="238">
        <f>ROUND(E9*F9,2)</f>
        <v>0</v>
      </c>
      <c r="H9" s="237"/>
      <c r="I9" s="238">
        <f>ROUND(E9*H9,2)</f>
        <v>0</v>
      </c>
      <c r="J9" s="237"/>
      <c r="K9" s="238">
        <f>ROUND(E9*J9,2)</f>
        <v>0</v>
      </c>
      <c r="L9" s="238">
        <v>21</v>
      </c>
      <c r="M9" s="238">
        <f>G9*(1+L9/100)</f>
        <v>0</v>
      </c>
      <c r="N9" s="236">
        <v>0.12720000000000001</v>
      </c>
      <c r="O9" s="236">
        <f>ROUND(E9*N9,2)</f>
        <v>1.65</v>
      </c>
      <c r="P9" s="236">
        <v>0</v>
      </c>
      <c r="Q9" s="236">
        <f>ROUND(E9*P9,2)</f>
        <v>0</v>
      </c>
      <c r="R9" s="238"/>
      <c r="S9" s="238" t="s">
        <v>195</v>
      </c>
      <c r="T9" s="239" t="s">
        <v>196</v>
      </c>
      <c r="U9" s="220">
        <v>0.55100000000000005</v>
      </c>
      <c r="V9" s="220">
        <f>ROUND(E9*U9,2)</f>
        <v>7.16</v>
      </c>
      <c r="W9" s="220"/>
      <c r="X9" s="220" t="s">
        <v>231</v>
      </c>
      <c r="Y9" s="220" t="s">
        <v>197</v>
      </c>
      <c r="Z9" s="209"/>
      <c r="AA9" s="209"/>
      <c r="AB9" s="209"/>
      <c r="AC9" s="209"/>
      <c r="AD9" s="209"/>
      <c r="AE9" s="209"/>
      <c r="AF9" s="209"/>
      <c r="AG9" s="209" t="s">
        <v>232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2" x14ac:dyDescent="0.2">
      <c r="A10" s="216"/>
      <c r="B10" s="217"/>
      <c r="C10" s="257" t="s">
        <v>509</v>
      </c>
      <c r="D10" s="248"/>
      <c r="E10" s="249">
        <v>2</v>
      </c>
      <c r="F10" s="220"/>
      <c r="G10" s="220"/>
      <c r="H10" s="220"/>
      <c r="I10" s="220"/>
      <c r="J10" s="220"/>
      <c r="K10" s="220"/>
      <c r="L10" s="220"/>
      <c r="M10" s="220"/>
      <c r="N10" s="219"/>
      <c r="O10" s="219"/>
      <c r="P10" s="219"/>
      <c r="Q10" s="219"/>
      <c r="R10" s="220"/>
      <c r="S10" s="220"/>
      <c r="T10" s="220"/>
      <c r="U10" s="220"/>
      <c r="V10" s="220"/>
      <c r="W10" s="220"/>
      <c r="X10" s="220"/>
      <c r="Y10" s="220"/>
      <c r="Z10" s="209"/>
      <c r="AA10" s="209"/>
      <c r="AB10" s="209"/>
      <c r="AC10" s="209"/>
      <c r="AD10" s="209"/>
      <c r="AE10" s="209"/>
      <c r="AF10" s="209"/>
      <c r="AG10" s="209" t="s">
        <v>234</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3" x14ac:dyDescent="0.2">
      <c r="A11" s="216"/>
      <c r="B11" s="217"/>
      <c r="C11" s="257" t="s">
        <v>510</v>
      </c>
      <c r="D11" s="248"/>
      <c r="E11" s="249">
        <v>1</v>
      </c>
      <c r="F11" s="220"/>
      <c r="G11" s="220"/>
      <c r="H11" s="220"/>
      <c r="I11" s="220"/>
      <c r="J11" s="220"/>
      <c r="K11" s="220"/>
      <c r="L11" s="220"/>
      <c r="M11" s="220"/>
      <c r="N11" s="219"/>
      <c r="O11" s="219"/>
      <c r="P11" s="219"/>
      <c r="Q11" s="219"/>
      <c r="R11" s="220"/>
      <c r="S11" s="220"/>
      <c r="T11" s="220"/>
      <c r="U11" s="220"/>
      <c r="V11" s="220"/>
      <c r="W11" s="220"/>
      <c r="X11" s="220"/>
      <c r="Y11" s="220"/>
      <c r="Z11" s="209"/>
      <c r="AA11" s="209"/>
      <c r="AB11" s="209"/>
      <c r="AC11" s="209"/>
      <c r="AD11" s="209"/>
      <c r="AE11" s="209"/>
      <c r="AF11" s="209"/>
      <c r="AG11" s="209" t="s">
        <v>234</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3" x14ac:dyDescent="0.2">
      <c r="A12" s="216"/>
      <c r="B12" s="217"/>
      <c r="C12" s="257" t="s">
        <v>511</v>
      </c>
      <c r="D12" s="248"/>
      <c r="E12" s="249">
        <v>10</v>
      </c>
      <c r="F12" s="220"/>
      <c r="G12" s="220"/>
      <c r="H12" s="220"/>
      <c r="I12" s="220"/>
      <c r="J12" s="220"/>
      <c r="K12" s="220"/>
      <c r="L12" s="220"/>
      <c r="M12" s="220"/>
      <c r="N12" s="219"/>
      <c r="O12" s="219"/>
      <c r="P12" s="219"/>
      <c r="Q12" s="219"/>
      <c r="R12" s="220"/>
      <c r="S12" s="220"/>
      <c r="T12" s="220"/>
      <c r="U12" s="220"/>
      <c r="V12" s="220"/>
      <c r="W12" s="220"/>
      <c r="X12" s="220"/>
      <c r="Y12" s="220"/>
      <c r="Z12" s="209"/>
      <c r="AA12" s="209"/>
      <c r="AB12" s="209"/>
      <c r="AC12" s="209"/>
      <c r="AD12" s="209"/>
      <c r="AE12" s="209"/>
      <c r="AF12" s="209"/>
      <c r="AG12" s="209" t="s">
        <v>234</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1" x14ac:dyDescent="0.2">
      <c r="A13" s="233">
        <v>2</v>
      </c>
      <c r="B13" s="234" t="s">
        <v>512</v>
      </c>
      <c r="C13" s="243" t="s">
        <v>513</v>
      </c>
      <c r="D13" s="235" t="s">
        <v>267</v>
      </c>
      <c r="E13" s="236">
        <v>0.6</v>
      </c>
      <c r="F13" s="237"/>
      <c r="G13" s="238">
        <f>ROUND(E13*F13,2)</f>
        <v>0</v>
      </c>
      <c r="H13" s="237"/>
      <c r="I13" s="238">
        <f>ROUND(E13*H13,2)</f>
        <v>0</v>
      </c>
      <c r="J13" s="237"/>
      <c r="K13" s="238">
        <f>ROUND(E13*J13,2)</f>
        <v>0</v>
      </c>
      <c r="L13" s="238">
        <v>21</v>
      </c>
      <c r="M13" s="238">
        <f>G13*(1+L13/100)</f>
        <v>0</v>
      </c>
      <c r="N13" s="236">
        <v>1.84144</v>
      </c>
      <c r="O13" s="236">
        <f>ROUND(E13*N13,2)</f>
        <v>1.1000000000000001</v>
      </c>
      <c r="P13" s="236">
        <v>0</v>
      </c>
      <c r="Q13" s="236">
        <f>ROUND(E13*P13,2)</f>
        <v>0</v>
      </c>
      <c r="R13" s="238"/>
      <c r="S13" s="238" t="s">
        <v>195</v>
      </c>
      <c r="T13" s="239" t="s">
        <v>196</v>
      </c>
      <c r="U13" s="220">
        <v>4.7939999999999996</v>
      </c>
      <c r="V13" s="220">
        <f>ROUND(E13*U13,2)</f>
        <v>2.88</v>
      </c>
      <c r="W13" s="220"/>
      <c r="X13" s="220" t="s">
        <v>231</v>
      </c>
      <c r="Y13" s="220" t="s">
        <v>197</v>
      </c>
      <c r="Z13" s="209"/>
      <c r="AA13" s="209"/>
      <c r="AB13" s="209"/>
      <c r="AC13" s="209"/>
      <c r="AD13" s="209"/>
      <c r="AE13" s="209"/>
      <c r="AF13" s="209"/>
      <c r="AG13" s="209" t="s">
        <v>232</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2" x14ac:dyDescent="0.2">
      <c r="A14" s="216"/>
      <c r="B14" s="217"/>
      <c r="C14" s="257" t="s">
        <v>514</v>
      </c>
      <c r="D14" s="248"/>
      <c r="E14" s="249">
        <v>0.6</v>
      </c>
      <c r="F14" s="220"/>
      <c r="G14" s="220"/>
      <c r="H14" s="220"/>
      <c r="I14" s="220"/>
      <c r="J14" s="220"/>
      <c r="K14" s="220"/>
      <c r="L14" s="220"/>
      <c r="M14" s="220"/>
      <c r="N14" s="219"/>
      <c r="O14" s="219"/>
      <c r="P14" s="219"/>
      <c r="Q14" s="219"/>
      <c r="R14" s="220"/>
      <c r="S14" s="220"/>
      <c r="T14" s="220"/>
      <c r="U14" s="220"/>
      <c r="V14" s="220"/>
      <c r="W14" s="220"/>
      <c r="X14" s="220"/>
      <c r="Y14" s="220"/>
      <c r="Z14" s="209"/>
      <c r="AA14" s="209"/>
      <c r="AB14" s="209"/>
      <c r="AC14" s="209"/>
      <c r="AD14" s="209"/>
      <c r="AE14" s="209"/>
      <c r="AF14" s="209"/>
      <c r="AG14" s="209" t="s">
        <v>234</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33">
        <v>3</v>
      </c>
      <c r="B15" s="234" t="s">
        <v>515</v>
      </c>
      <c r="C15" s="243" t="s">
        <v>516</v>
      </c>
      <c r="D15" s="235" t="s">
        <v>267</v>
      </c>
      <c r="E15" s="236">
        <v>0.52800000000000002</v>
      </c>
      <c r="F15" s="237"/>
      <c r="G15" s="238">
        <f>ROUND(E15*F15,2)</f>
        <v>0</v>
      </c>
      <c r="H15" s="237"/>
      <c r="I15" s="238">
        <f>ROUND(E15*H15,2)</f>
        <v>0</v>
      </c>
      <c r="J15" s="237"/>
      <c r="K15" s="238">
        <f>ROUND(E15*J15,2)</f>
        <v>0</v>
      </c>
      <c r="L15" s="238">
        <v>21</v>
      </c>
      <c r="M15" s="238">
        <f>G15*(1+L15/100)</f>
        <v>0</v>
      </c>
      <c r="N15" s="236">
        <v>0.58179999999999998</v>
      </c>
      <c r="O15" s="236">
        <f>ROUND(E15*N15,2)</f>
        <v>0.31</v>
      </c>
      <c r="P15" s="236">
        <v>0</v>
      </c>
      <c r="Q15" s="236">
        <f>ROUND(E15*P15,2)</f>
        <v>0</v>
      </c>
      <c r="R15" s="238"/>
      <c r="S15" s="238" t="s">
        <v>195</v>
      </c>
      <c r="T15" s="239" t="s">
        <v>196</v>
      </c>
      <c r="U15" s="220">
        <v>6.4406800000000004</v>
      </c>
      <c r="V15" s="220">
        <f>ROUND(E15*U15,2)</f>
        <v>3.4</v>
      </c>
      <c r="W15" s="220"/>
      <c r="X15" s="220" t="s">
        <v>231</v>
      </c>
      <c r="Y15" s="220" t="s">
        <v>197</v>
      </c>
      <c r="Z15" s="209"/>
      <c r="AA15" s="209"/>
      <c r="AB15" s="209"/>
      <c r="AC15" s="209"/>
      <c r="AD15" s="209"/>
      <c r="AE15" s="209"/>
      <c r="AF15" s="209"/>
      <c r="AG15" s="209" t="s">
        <v>232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2" x14ac:dyDescent="0.2">
      <c r="A16" s="216"/>
      <c r="B16" s="217"/>
      <c r="C16" s="257" t="s">
        <v>517</v>
      </c>
      <c r="D16" s="248"/>
      <c r="E16" s="249">
        <v>0.53</v>
      </c>
      <c r="F16" s="220"/>
      <c r="G16" s="220"/>
      <c r="H16" s="220"/>
      <c r="I16" s="220"/>
      <c r="J16" s="220"/>
      <c r="K16" s="220"/>
      <c r="L16" s="220"/>
      <c r="M16" s="220"/>
      <c r="N16" s="219"/>
      <c r="O16" s="219"/>
      <c r="P16" s="219"/>
      <c r="Q16" s="219"/>
      <c r="R16" s="220"/>
      <c r="S16" s="220"/>
      <c r="T16" s="220"/>
      <c r="U16" s="220"/>
      <c r="V16" s="220"/>
      <c r="W16" s="220"/>
      <c r="X16" s="220"/>
      <c r="Y16" s="220"/>
      <c r="Z16" s="209"/>
      <c r="AA16" s="209"/>
      <c r="AB16" s="209"/>
      <c r="AC16" s="209"/>
      <c r="AD16" s="209"/>
      <c r="AE16" s="209"/>
      <c r="AF16" s="209"/>
      <c r="AG16" s="209" t="s">
        <v>234</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33">
        <v>4</v>
      </c>
      <c r="B17" s="234" t="s">
        <v>518</v>
      </c>
      <c r="C17" s="243" t="s">
        <v>519</v>
      </c>
      <c r="D17" s="235" t="s">
        <v>291</v>
      </c>
      <c r="E17" s="236">
        <v>9</v>
      </c>
      <c r="F17" s="237"/>
      <c r="G17" s="238">
        <f>ROUND(E17*F17,2)</f>
        <v>0</v>
      </c>
      <c r="H17" s="237"/>
      <c r="I17" s="238">
        <f>ROUND(E17*H17,2)</f>
        <v>0</v>
      </c>
      <c r="J17" s="237"/>
      <c r="K17" s="238">
        <f>ROUND(E17*J17,2)</f>
        <v>0</v>
      </c>
      <c r="L17" s="238">
        <v>21</v>
      </c>
      <c r="M17" s="238">
        <f>G17*(1+L17/100)</f>
        <v>0</v>
      </c>
      <c r="N17" s="236">
        <v>3.9789999999999999E-2</v>
      </c>
      <c r="O17" s="236">
        <f>ROUND(E17*N17,2)</f>
        <v>0.36</v>
      </c>
      <c r="P17" s="236">
        <v>0</v>
      </c>
      <c r="Q17" s="236">
        <f>ROUND(E17*P17,2)</f>
        <v>0</v>
      </c>
      <c r="R17" s="238"/>
      <c r="S17" s="238" t="s">
        <v>195</v>
      </c>
      <c r="T17" s="239" t="s">
        <v>196</v>
      </c>
      <c r="U17" s="220">
        <v>0.24199999999999999</v>
      </c>
      <c r="V17" s="220">
        <f>ROUND(E17*U17,2)</f>
        <v>2.1800000000000002</v>
      </c>
      <c r="W17" s="220"/>
      <c r="X17" s="220" t="s">
        <v>231</v>
      </c>
      <c r="Y17" s="220" t="s">
        <v>197</v>
      </c>
      <c r="Z17" s="209"/>
      <c r="AA17" s="209"/>
      <c r="AB17" s="209"/>
      <c r="AC17" s="209"/>
      <c r="AD17" s="209"/>
      <c r="AE17" s="209"/>
      <c r="AF17" s="209"/>
      <c r="AG17" s="209" t="s">
        <v>232</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2" x14ac:dyDescent="0.2">
      <c r="A18" s="216"/>
      <c r="B18" s="217"/>
      <c r="C18" s="257" t="s">
        <v>520</v>
      </c>
      <c r="D18" s="248"/>
      <c r="E18" s="249">
        <v>9</v>
      </c>
      <c r="F18" s="220"/>
      <c r="G18" s="220"/>
      <c r="H18" s="220"/>
      <c r="I18" s="220"/>
      <c r="J18" s="220"/>
      <c r="K18" s="220"/>
      <c r="L18" s="220"/>
      <c r="M18" s="220"/>
      <c r="N18" s="219"/>
      <c r="O18" s="219"/>
      <c r="P18" s="219"/>
      <c r="Q18" s="219"/>
      <c r="R18" s="220"/>
      <c r="S18" s="220"/>
      <c r="T18" s="220"/>
      <c r="U18" s="220"/>
      <c r="V18" s="220"/>
      <c r="W18" s="220"/>
      <c r="X18" s="220"/>
      <c r="Y18" s="220"/>
      <c r="Z18" s="209"/>
      <c r="AA18" s="209"/>
      <c r="AB18" s="209"/>
      <c r="AC18" s="209"/>
      <c r="AD18" s="209"/>
      <c r="AE18" s="209"/>
      <c r="AF18" s="209"/>
      <c r="AG18" s="209" t="s">
        <v>234</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33">
        <v>5</v>
      </c>
      <c r="B19" s="234" t="s">
        <v>521</v>
      </c>
      <c r="C19" s="243" t="s">
        <v>522</v>
      </c>
      <c r="D19" s="235" t="s">
        <v>291</v>
      </c>
      <c r="E19" s="236">
        <v>10</v>
      </c>
      <c r="F19" s="237"/>
      <c r="G19" s="238">
        <f>ROUND(E19*F19,2)</f>
        <v>0</v>
      </c>
      <c r="H19" s="237"/>
      <c r="I19" s="238">
        <f>ROUND(E19*H19,2)</f>
        <v>0</v>
      </c>
      <c r="J19" s="237"/>
      <c r="K19" s="238">
        <f>ROUND(E19*J19,2)</f>
        <v>0</v>
      </c>
      <c r="L19" s="238">
        <v>21</v>
      </c>
      <c r="M19" s="238">
        <f>G19*(1+L19/100)</f>
        <v>0</v>
      </c>
      <c r="N19" s="236">
        <v>5.4219999999999997E-2</v>
      </c>
      <c r="O19" s="236">
        <f>ROUND(E19*N19,2)</f>
        <v>0.54</v>
      </c>
      <c r="P19" s="236">
        <v>0</v>
      </c>
      <c r="Q19" s="236">
        <f>ROUND(E19*P19,2)</f>
        <v>0</v>
      </c>
      <c r="R19" s="238"/>
      <c r="S19" s="238" t="s">
        <v>195</v>
      </c>
      <c r="T19" s="239" t="s">
        <v>196</v>
      </c>
      <c r="U19" s="220">
        <v>0.26</v>
      </c>
      <c r="V19" s="220">
        <f>ROUND(E19*U19,2)</f>
        <v>2.6</v>
      </c>
      <c r="W19" s="220"/>
      <c r="X19" s="220" t="s">
        <v>231</v>
      </c>
      <c r="Y19" s="220" t="s">
        <v>197</v>
      </c>
      <c r="Z19" s="209"/>
      <c r="AA19" s="209"/>
      <c r="AB19" s="209"/>
      <c r="AC19" s="209"/>
      <c r="AD19" s="209"/>
      <c r="AE19" s="209"/>
      <c r="AF19" s="209"/>
      <c r="AG19" s="209" t="s">
        <v>232</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2" x14ac:dyDescent="0.2">
      <c r="A20" s="216"/>
      <c r="B20" s="217"/>
      <c r="C20" s="257" t="s">
        <v>523</v>
      </c>
      <c r="D20" s="248"/>
      <c r="E20" s="249">
        <v>10</v>
      </c>
      <c r="F20" s="220"/>
      <c r="G20" s="220"/>
      <c r="H20" s="220"/>
      <c r="I20" s="220"/>
      <c r="J20" s="220"/>
      <c r="K20" s="220"/>
      <c r="L20" s="220"/>
      <c r="M20" s="220"/>
      <c r="N20" s="219"/>
      <c r="O20" s="219"/>
      <c r="P20" s="219"/>
      <c r="Q20" s="219"/>
      <c r="R20" s="220"/>
      <c r="S20" s="220"/>
      <c r="T20" s="220"/>
      <c r="U20" s="220"/>
      <c r="V20" s="220"/>
      <c r="W20" s="220"/>
      <c r="X20" s="220"/>
      <c r="Y20" s="220"/>
      <c r="Z20" s="209"/>
      <c r="AA20" s="209"/>
      <c r="AB20" s="209"/>
      <c r="AC20" s="209"/>
      <c r="AD20" s="209"/>
      <c r="AE20" s="209"/>
      <c r="AF20" s="209"/>
      <c r="AG20" s="209" t="s">
        <v>234</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33">
        <v>6</v>
      </c>
      <c r="B21" s="234" t="s">
        <v>524</v>
      </c>
      <c r="C21" s="243" t="s">
        <v>525</v>
      </c>
      <c r="D21" s="235" t="s">
        <v>291</v>
      </c>
      <c r="E21" s="236">
        <v>8</v>
      </c>
      <c r="F21" s="237"/>
      <c r="G21" s="238">
        <f>ROUND(E21*F21,2)</f>
        <v>0</v>
      </c>
      <c r="H21" s="237"/>
      <c r="I21" s="238">
        <f>ROUND(E21*H21,2)</f>
        <v>0</v>
      </c>
      <c r="J21" s="237"/>
      <c r="K21" s="238">
        <f>ROUND(E21*J21,2)</f>
        <v>0</v>
      </c>
      <c r="L21" s="238">
        <v>21</v>
      </c>
      <c r="M21" s="238">
        <f>G21*(1+L21/100)</f>
        <v>0</v>
      </c>
      <c r="N21" s="236">
        <v>7.2069999999999995E-2</v>
      </c>
      <c r="O21" s="236">
        <f>ROUND(E21*N21,2)</f>
        <v>0.57999999999999996</v>
      </c>
      <c r="P21" s="236">
        <v>0</v>
      </c>
      <c r="Q21" s="236">
        <f>ROUND(E21*P21,2)</f>
        <v>0</v>
      </c>
      <c r="R21" s="238"/>
      <c r="S21" s="238" t="s">
        <v>195</v>
      </c>
      <c r="T21" s="239" t="s">
        <v>196</v>
      </c>
      <c r="U21" s="220">
        <v>0.3</v>
      </c>
      <c r="V21" s="220">
        <f>ROUND(E21*U21,2)</f>
        <v>2.4</v>
      </c>
      <c r="W21" s="220"/>
      <c r="X21" s="220" t="s">
        <v>231</v>
      </c>
      <c r="Y21" s="220" t="s">
        <v>197</v>
      </c>
      <c r="Z21" s="209"/>
      <c r="AA21" s="209"/>
      <c r="AB21" s="209"/>
      <c r="AC21" s="209"/>
      <c r="AD21" s="209"/>
      <c r="AE21" s="209"/>
      <c r="AF21" s="209"/>
      <c r="AG21" s="209" t="s">
        <v>232</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2" x14ac:dyDescent="0.2">
      <c r="A22" s="216"/>
      <c r="B22" s="217"/>
      <c r="C22" s="257" t="s">
        <v>526</v>
      </c>
      <c r="D22" s="248"/>
      <c r="E22" s="249">
        <v>8</v>
      </c>
      <c r="F22" s="220"/>
      <c r="G22" s="220"/>
      <c r="H22" s="220"/>
      <c r="I22" s="220"/>
      <c r="J22" s="220"/>
      <c r="K22" s="220"/>
      <c r="L22" s="220"/>
      <c r="M22" s="220"/>
      <c r="N22" s="219"/>
      <c r="O22" s="219"/>
      <c r="P22" s="219"/>
      <c r="Q22" s="219"/>
      <c r="R22" s="220"/>
      <c r="S22" s="220"/>
      <c r="T22" s="220"/>
      <c r="U22" s="220"/>
      <c r="V22" s="220"/>
      <c r="W22" s="220"/>
      <c r="X22" s="220"/>
      <c r="Y22" s="220"/>
      <c r="Z22" s="209"/>
      <c r="AA22" s="209"/>
      <c r="AB22" s="209"/>
      <c r="AC22" s="209"/>
      <c r="AD22" s="209"/>
      <c r="AE22" s="209"/>
      <c r="AF22" s="209"/>
      <c r="AG22" s="209" t="s">
        <v>234</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33">
        <v>7</v>
      </c>
      <c r="B23" s="234" t="s">
        <v>527</v>
      </c>
      <c r="C23" s="243" t="s">
        <v>528</v>
      </c>
      <c r="D23" s="235" t="s">
        <v>451</v>
      </c>
      <c r="E23" s="236">
        <v>9.4299999999999991E-3</v>
      </c>
      <c r="F23" s="237"/>
      <c r="G23" s="238">
        <f>ROUND(E23*F23,2)</f>
        <v>0</v>
      </c>
      <c r="H23" s="237"/>
      <c r="I23" s="238">
        <f>ROUND(E23*H23,2)</f>
        <v>0</v>
      </c>
      <c r="J23" s="237"/>
      <c r="K23" s="238">
        <f>ROUND(E23*J23,2)</f>
        <v>0</v>
      </c>
      <c r="L23" s="238">
        <v>21</v>
      </c>
      <c r="M23" s="238">
        <f>G23*(1+L23/100)</f>
        <v>0</v>
      </c>
      <c r="N23" s="236">
        <v>1.9539999999999998E-2</v>
      </c>
      <c r="O23" s="236">
        <f>ROUND(E23*N23,2)</f>
        <v>0</v>
      </c>
      <c r="P23" s="236">
        <v>0</v>
      </c>
      <c r="Q23" s="236">
        <f>ROUND(E23*P23,2)</f>
        <v>0</v>
      </c>
      <c r="R23" s="238"/>
      <c r="S23" s="238" t="s">
        <v>195</v>
      </c>
      <c r="T23" s="239" t="s">
        <v>196</v>
      </c>
      <c r="U23" s="220">
        <v>18.175000000000001</v>
      </c>
      <c r="V23" s="220">
        <f>ROUND(E23*U23,2)</f>
        <v>0.17</v>
      </c>
      <c r="W23" s="220"/>
      <c r="X23" s="220" t="s">
        <v>231</v>
      </c>
      <c r="Y23" s="220" t="s">
        <v>197</v>
      </c>
      <c r="Z23" s="209"/>
      <c r="AA23" s="209"/>
      <c r="AB23" s="209"/>
      <c r="AC23" s="209"/>
      <c r="AD23" s="209"/>
      <c r="AE23" s="209"/>
      <c r="AF23" s="209"/>
      <c r="AG23" s="209" t="s">
        <v>232</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2" x14ac:dyDescent="0.2">
      <c r="A24" s="216"/>
      <c r="B24" s="217"/>
      <c r="C24" s="257" t="s">
        <v>529</v>
      </c>
      <c r="D24" s="248"/>
      <c r="E24" s="249">
        <v>0.01</v>
      </c>
      <c r="F24" s="220"/>
      <c r="G24" s="220"/>
      <c r="H24" s="220"/>
      <c r="I24" s="220"/>
      <c r="J24" s="220"/>
      <c r="K24" s="220"/>
      <c r="L24" s="220"/>
      <c r="M24" s="220"/>
      <c r="N24" s="219"/>
      <c r="O24" s="219"/>
      <c r="P24" s="219"/>
      <c r="Q24" s="219"/>
      <c r="R24" s="220"/>
      <c r="S24" s="220"/>
      <c r="T24" s="220"/>
      <c r="U24" s="220"/>
      <c r="V24" s="220"/>
      <c r="W24" s="220"/>
      <c r="X24" s="220"/>
      <c r="Y24" s="220"/>
      <c r="Z24" s="209"/>
      <c r="AA24" s="209"/>
      <c r="AB24" s="209"/>
      <c r="AC24" s="209"/>
      <c r="AD24" s="209"/>
      <c r="AE24" s="209"/>
      <c r="AF24" s="209"/>
      <c r="AG24" s="209" t="s">
        <v>234</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33">
        <v>8</v>
      </c>
      <c r="B25" s="234" t="s">
        <v>530</v>
      </c>
      <c r="C25" s="243" t="s">
        <v>531</v>
      </c>
      <c r="D25" s="235" t="s">
        <v>230</v>
      </c>
      <c r="E25" s="236">
        <v>50.881749999999997</v>
      </c>
      <c r="F25" s="237"/>
      <c r="G25" s="238">
        <f>ROUND(E25*F25,2)</f>
        <v>0</v>
      </c>
      <c r="H25" s="237"/>
      <c r="I25" s="238">
        <f>ROUND(E25*H25,2)</f>
        <v>0</v>
      </c>
      <c r="J25" s="237"/>
      <c r="K25" s="238">
        <f>ROUND(E25*J25,2)</f>
        <v>0</v>
      </c>
      <c r="L25" s="238">
        <v>21</v>
      </c>
      <c r="M25" s="238">
        <f>G25*(1+L25/100)</f>
        <v>0</v>
      </c>
      <c r="N25" s="236">
        <v>2.375E-2</v>
      </c>
      <c r="O25" s="236">
        <f>ROUND(E25*N25,2)</f>
        <v>1.21</v>
      </c>
      <c r="P25" s="236">
        <v>0</v>
      </c>
      <c r="Q25" s="236">
        <f>ROUND(E25*P25,2)</f>
        <v>0</v>
      </c>
      <c r="R25" s="238"/>
      <c r="S25" s="238" t="s">
        <v>195</v>
      </c>
      <c r="T25" s="239" t="s">
        <v>196</v>
      </c>
      <c r="U25" s="220">
        <v>0.44</v>
      </c>
      <c r="V25" s="220">
        <f>ROUND(E25*U25,2)</f>
        <v>22.39</v>
      </c>
      <c r="W25" s="220"/>
      <c r="X25" s="220" t="s">
        <v>231</v>
      </c>
      <c r="Y25" s="220" t="s">
        <v>197</v>
      </c>
      <c r="Z25" s="209"/>
      <c r="AA25" s="209"/>
      <c r="AB25" s="209"/>
      <c r="AC25" s="209"/>
      <c r="AD25" s="209"/>
      <c r="AE25" s="209"/>
      <c r="AF25" s="209"/>
      <c r="AG25" s="209" t="s">
        <v>232</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2" x14ac:dyDescent="0.2">
      <c r="A26" s="216"/>
      <c r="B26" s="217"/>
      <c r="C26" s="257" t="s">
        <v>532</v>
      </c>
      <c r="D26" s="248"/>
      <c r="E26" s="249">
        <v>11.8</v>
      </c>
      <c r="F26" s="220"/>
      <c r="G26" s="220"/>
      <c r="H26" s="220"/>
      <c r="I26" s="220"/>
      <c r="J26" s="220"/>
      <c r="K26" s="220"/>
      <c r="L26" s="220"/>
      <c r="M26" s="220"/>
      <c r="N26" s="219"/>
      <c r="O26" s="219"/>
      <c r="P26" s="219"/>
      <c r="Q26" s="219"/>
      <c r="R26" s="220"/>
      <c r="S26" s="220"/>
      <c r="T26" s="220"/>
      <c r="U26" s="220"/>
      <c r="V26" s="220"/>
      <c r="W26" s="220"/>
      <c r="X26" s="220"/>
      <c r="Y26" s="220"/>
      <c r="Z26" s="209"/>
      <c r="AA26" s="209"/>
      <c r="AB26" s="209"/>
      <c r="AC26" s="209"/>
      <c r="AD26" s="209"/>
      <c r="AE26" s="209"/>
      <c r="AF26" s="209"/>
      <c r="AG26" s="209" t="s">
        <v>234</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3" x14ac:dyDescent="0.2">
      <c r="A27" s="216"/>
      <c r="B27" s="217"/>
      <c r="C27" s="257" t="s">
        <v>533</v>
      </c>
      <c r="D27" s="248"/>
      <c r="E27" s="249">
        <v>9.91</v>
      </c>
      <c r="F27" s="220"/>
      <c r="G27" s="220"/>
      <c r="H27" s="220"/>
      <c r="I27" s="220"/>
      <c r="J27" s="220"/>
      <c r="K27" s="220"/>
      <c r="L27" s="220"/>
      <c r="M27" s="220"/>
      <c r="N27" s="219"/>
      <c r="O27" s="219"/>
      <c r="P27" s="219"/>
      <c r="Q27" s="219"/>
      <c r="R27" s="220"/>
      <c r="S27" s="220"/>
      <c r="T27" s="220"/>
      <c r="U27" s="220"/>
      <c r="V27" s="220"/>
      <c r="W27" s="220"/>
      <c r="X27" s="220"/>
      <c r="Y27" s="220"/>
      <c r="Z27" s="209"/>
      <c r="AA27" s="209"/>
      <c r="AB27" s="209"/>
      <c r="AC27" s="209"/>
      <c r="AD27" s="209"/>
      <c r="AE27" s="209"/>
      <c r="AF27" s="209"/>
      <c r="AG27" s="209" t="s">
        <v>234</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3" x14ac:dyDescent="0.2">
      <c r="A28" s="216"/>
      <c r="B28" s="217"/>
      <c r="C28" s="257" t="s">
        <v>534</v>
      </c>
      <c r="D28" s="248"/>
      <c r="E28" s="249">
        <v>10.44</v>
      </c>
      <c r="F28" s="220"/>
      <c r="G28" s="220"/>
      <c r="H28" s="220"/>
      <c r="I28" s="220"/>
      <c r="J28" s="220"/>
      <c r="K28" s="220"/>
      <c r="L28" s="220"/>
      <c r="M28" s="220"/>
      <c r="N28" s="219"/>
      <c r="O28" s="219"/>
      <c r="P28" s="219"/>
      <c r="Q28" s="219"/>
      <c r="R28" s="220"/>
      <c r="S28" s="220"/>
      <c r="T28" s="220"/>
      <c r="U28" s="220"/>
      <c r="V28" s="220"/>
      <c r="W28" s="220"/>
      <c r="X28" s="220"/>
      <c r="Y28" s="220"/>
      <c r="Z28" s="209"/>
      <c r="AA28" s="209"/>
      <c r="AB28" s="209"/>
      <c r="AC28" s="209"/>
      <c r="AD28" s="209"/>
      <c r="AE28" s="209"/>
      <c r="AF28" s="209"/>
      <c r="AG28" s="209" t="s">
        <v>234</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3" x14ac:dyDescent="0.2">
      <c r="A29" s="216"/>
      <c r="B29" s="217"/>
      <c r="C29" s="257" t="s">
        <v>535</v>
      </c>
      <c r="D29" s="248"/>
      <c r="E29" s="249">
        <v>3.73</v>
      </c>
      <c r="F29" s="220"/>
      <c r="G29" s="220"/>
      <c r="H29" s="220"/>
      <c r="I29" s="220"/>
      <c r="J29" s="220"/>
      <c r="K29" s="220"/>
      <c r="L29" s="220"/>
      <c r="M29" s="220"/>
      <c r="N29" s="219"/>
      <c r="O29" s="219"/>
      <c r="P29" s="219"/>
      <c r="Q29" s="219"/>
      <c r="R29" s="220"/>
      <c r="S29" s="220"/>
      <c r="T29" s="220"/>
      <c r="U29" s="220"/>
      <c r="V29" s="220"/>
      <c r="W29" s="220"/>
      <c r="X29" s="220"/>
      <c r="Y29" s="220"/>
      <c r="Z29" s="209"/>
      <c r="AA29" s="209"/>
      <c r="AB29" s="209"/>
      <c r="AC29" s="209"/>
      <c r="AD29" s="209"/>
      <c r="AE29" s="209"/>
      <c r="AF29" s="209"/>
      <c r="AG29" s="209" t="s">
        <v>234</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3" x14ac:dyDescent="0.2">
      <c r="A30" s="216"/>
      <c r="B30" s="217"/>
      <c r="C30" s="257" t="s">
        <v>536</v>
      </c>
      <c r="D30" s="248"/>
      <c r="E30" s="249">
        <v>15</v>
      </c>
      <c r="F30" s="220"/>
      <c r="G30" s="220"/>
      <c r="H30" s="220"/>
      <c r="I30" s="220"/>
      <c r="J30" s="220"/>
      <c r="K30" s="220"/>
      <c r="L30" s="220"/>
      <c r="M30" s="220"/>
      <c r="N30" s="219"/>
      <c r="O30" s="219"/>
      <c r="P30" s="219"/>
      <c r="Q30" s="219"/>
      <c r="R30" s="220"/>
      <c r="S30" s="220"/>
      <c r="T30" s="220"/>
      <c r="U30" s="220"/>
      <c r="V30" s="220"/>
      <c r="W30" s="220"/>
      <c r="X30" s="220"/>
      <c r="Y30" s="220"/>
      <c r="Z30" s="209"/>
      <c r="AA30" s="209"/>
      <c r="AB30" s="209"/>
      <c r="AC30" s="209"/>
      <c r="AD30" s="209"/>
      <c r="AE30" s="209"/>
      <c r="AF30" s="209"/>
      <c r="AG30" s="209" t="s">
        <v>234</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33">
        <v>9</v>
      </c>
      <c r="B31" s="234" t="s">
        <v>537</v>
      </c>
      <c r="C31" s="243" t="s">
        <v>538</v>
      </c>
      <c r="D31" s="235" t="s">
        <v>230</v>
      </c>
      <c r="E31" s="236">
        <v>15.75</v>
      </c>
      <c r="F31" s="237"/>
      <c r="G31" s="238">
        <f>ROUND(E31*F31,2)</f>
        <v>0</v>
      </c>
      <c r="H31" s="237"/>
      <c r="I31" s="238">
        <f>ROUND(E31*H31,2)</f>
        <v>0</v>
      </c>
      <c r="J31" s="237"/>
      <c r="K31" s="238">
        <f>ROUND(E31*J31,2)</f>
        <v>0</v>
      </c>
      <c r="L31" s="238">
        <v>21</v>
      </c>
      <c r="M31" s="238">
        <f>G31*(1+L31/100)</f>
        <v>0</v>
      </c>
      <c r="N31" s="236">
        <v>3.9849999999999997E-2</v>
      </c>
      <c r="O31" s="236">
        <f>ROUND(E31*N31,2)</f>
        <v>0.63</v>
      </c>
      <c r="P31" s="236">
        <v>0</v>
      </c>
      <c r="Q31" s="236">
        <f>ROUND(E31*P31,2)</f>
        <v>0</v>
      </c>
      <c r="R31" s="238"/>
      <c r="S31" s="238" t="s">
        <v>195</v>
      </c>
      <c r="T31" s="239" t="s">
        <v>196</v>
      </c>
      <c r="U31" s="220">
        <v>0.57999999999999996</v>
      </c>
      <c r="V31" s="220">
        <f>ROUND(E31*U31,2)</f>
        <v>9.14</v>
      </c>
      <c r="W31" s="220"/>
      <c r="X31" s="220" t="s">
        <v>231</v>
      </c>
      <c r="Y31" s="220" t="s">
        <v>197</v>
      </c>
      <c r="Z31" s="209"/>
      <c r="AA31" s="209"/>
      <c r="AB31" s="209"/>
      <c r="AC31" s="209"/>
      <c r="AD31" s="209"/>
      <c r="AE31" s="209"/>
      <c r="AF31" s="209"/>
      <c r="AG31" s="209" t="s">
        <v>232</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2" x14ac:dyDescent="0.2">
      <c r="A32" s="216"/>
      <c r="B32" s="217"/>
      <c r="C32" s="257" t="s">
        <v>539</v>
      </c>
      <c r="D32" s="248"/>
      <c r="E32" s="249">
        <v>15.75</v>
      </c>
      <c r="F32" s="220"/>
      <c r="G32" s="220"/>
      <c r="H32" s="220"/>
      <c r="I32" s="220"/>
      <c r="J32" s="220"/>
      <c r="K32" s="220"/>
      <c r="L32" s="220"/>
      <c r="M32" s="220"/>
      <c r="N32" s="219"/>
      <c r="O32" s="219"/>
      <c r="P32" s="219"/>
      <c r="Q32" s="219"/>
      <c r="R32" s="220"/>
      <c r="S32" s="220"/>
      <c r="T32" s="220"/>
      <c r="U32" s="220"/>
      <c r="V32" s="220"/>
      <c r="W32" s="220"/>
      <c r="X32" s="220"/>
      <c r="Y32" s="220"/>
      <c r="Z32" s="209"/>
      <c r="AA32" s="209"/>
      <c r="AB32" s="209"/>
      <c r="AC32" s="209"/>
      <c r="AD32" s="209"/>
      <c r="AE32" s="209"/>
      <c r="AF32" s="209"/>
      <c r="AG32" s="209" t="s">
        <v>234</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45" outlineLevel="1" x14ac:dyDescent="0.2">
      <c r="A33" s="233">
        <v>10</v>
      </c>
      <c r="B33" s="234" t="s">
        <v>540</v>
      </c>
      <c r="C33" s="243" t="s">
        <v>541</v>
      </c>
      <c r="D33" s="235" t="s">
        <v>230</v>
      </c>
      <c r="E33" s="236">
        <v>6.9835000000000003</v>
      </c>
      <c r="F33" s="237"/>
      <c r="G33" s="238">
        <f>ROUND(E33*F33,2)</f>
        <v>0</v>
      </c>
      <c r="H33" s="237"/>
      <c r="I33" s="238">
        <f>ROUND(E33*H33,2)</f>
        <v>0</v>
      </c>
      <c r="J33" s="237"/>
      <c r="K33" s="238">
        <f>ROUND(E33*J33,2)</f>
        <v>0</v>
      </c>
      <c r="L33" s="238">
        <v>21</v>
      </c>
      <c r="M33" s="238">
        <f>G33*(1+L33/100)</f>
        <v>0</v>
      </c>
      <c r="N33" s="236">
        <v>0.11666</v>
      </c>
      <c r="O33" s="236">
        <f>ROUND(E33*N33,2)</f>
        <v>0.81</v>
      </c>
      <c r="P33" s="236">
        <v>0</v>
      </c>
      <c r="Q33" s="236">
        <f>ROUND(E33*P33,2)</f>
        <v>0</v>
      </c>
      <c r="R33" s="238"/>
      <c r="S33" s="238" t="s">
        <v>195</v>
      </c>
      <c r="T33" s="239" t="s">
        <v>196</v>
      </c>
      <c r="U33" s="220">
        <v>0.57299999999999995</v>
      </c>
      <c r="V33" s="220">
        <f>ROUND(E33*U33,2)</f>
        <v>4</v>
      </c>
      <c r="W33" s="220"/>
      <c r="X33" s="220" t="s">
        <v>231</v>
      </c>
      <c r="Y33" s="220" t="s">
        <v>197</v>
      </c>
      <c r="Z33" s="209"/>
      <c r="AA33" s="209"/>
      <c r="AB33" s="209"/>
      <c r="AC33" s="209"/>
      <c r="AD33" s="209"/>
      <c r="AE33" s="209"/>
      <c r="AF33" s="209"/>
      <c r="AG33" s="209" t="s">
        <v>232</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2" x14ac:dyDescent="0.2">
      <c r="A34" s="216"/>
      <c r="B34" s="217"/>
      <c r="C34" s="244" t="s">
        <v>542</v>
      </c>
      <c r="D34" s="240"/>
      <c r="E34" s="240"/>
      <c r="F34" s="240"/>
      <c r="G34" s="240"/>
      <c r="H34" s="220"/>
      <c r="I34" s="220"/>
      <c r="J34" s="220"/>
      <c r="K34" s="220"/>
      <c r="L34" s="220"/>
      <c r="M34" s="220"/>
      <c r="N34" s="219"/>
      <c r="O34" s="219"/>
      <c r="P34" s="219"/>
      <c r="Q34" s="219"/>
      <c r="R34" s="220"/>
      <c r="S34" s="220"/>
      <c r="T34" s="220"/>
      <c r="U34" s="220"/>
      <c r="V34" s="220"/>
      <c r="W34" s="220"/>
      <c r="X34" s="220"/>
      <c r="Y34" s="220"/>
      <c r="Z34" s="209"/>
      <c r="AA34" s="209"/>
      <c r="AB34" s="209"/>
      <c r="AC34" s="209"/>
      <c r="AD34" s="209"/>
      <c r="AE34" s="209"/>
      <c r="AF34" s="209"/>
      <c r="AG34" s="209" t="s">
        <v>200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3" x14ac:dyDescent="0.2">
      <c r="A35" s="216"/>
      <c r="B35" s="217"/>
      <c r="C35" s="261" t="s">
        <v>542</v>
      </c>
      <c r="D35" s="259"/>
      <c r="E35" s="259"/>
      <c r="F35" s="259"/>
      <c r="G35" s="259"/>
      <c r="H35" s="220"/>
      <c r="I35" s="220"/>
      <c r="J35" s="220"/>
      <c r="K35" s="220"/>
      <c r="L35" s="220"/>
      <c r="M35" s="220"/>
      <c r="N35" s="219"/>
      <c r="O35" s="219"/>
      <c r="P35" s="219"/>
      <c r="Q35" s="219"/>
      <c r="R35" s="220"/>
      <c r="S35" s="220"/>
      <c r="T35" s="220"/>
      <c r="U35" s="220"/>
      <c r="V35" s="220"/>
      <c r="W35" s="220"/>
      <c r="X35" s="220"/>
      <c r="Y35" s="220"/>
      <c r="Z35" s="209"/>
      <c r="AA35" s="209"/>
      <c r="AB35" s="209"/>
      <c r="AC35" s="209"/>
      <c r="AD35" s="209"/>
      <c r="AE35" s="209"/>
      <c r="AF35" s="209"/>
      <c r="AG35" s="209" t="s">
        <v>200</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2" x14ac:dyDescent="0.2">
      <c r="A36" s="216"/>
      <c r="B36" s="217"/>
      <c r="C36" s="257" t="s">
        <v>543</v>
      </c>
      <c r="D36" s="248"/>
      <c r="E36" s="249">
        <v>6.98</v>
      </c>
      <c r="F36" s="220"/>
      <c r="G36" s="220"/>
      <c r="H36" s="220"/>
      <c r="I36" s="220"/>
      <c r="J36" s="220"/>
      <c r="K36" s="220"/>
      <c r="L36" s="220"/>
      <c r="M36" s="220"/>
      <c r="N36" s="219"/>
      <c r="O36" s="219"/>
      <c r="P36" s="219"/>
      <c r="Q36" s="219"/>
      <c r="R36" s="220"/>
      <c r="S36" s="220"/>
      <c r="T36" s="220"/>
      <c r="U36" s="220"/>
      <c r="V36" s="220"/>
      <c r="W36" s="220"/>
      <c r="X36" s="220"/>
      <c r="Y36" s="220"/>
      <c r="Z36" s="209"/>
      <c r="AA36" s="209"/>
      <c r="AB36" s="209"/>
      <c r="AC36" s="209"/>
      <c r="AD36" s="209"/>
      <c r="AE36" s="209"/>
      <c r="AF36" s="209"/>
      <c r="AG36" s="209" t="s">
        <v>234</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33">
        <v>11</v>
      </c>
      <c r="B37" s="234" t="s">
        <v>544</v>
      </c>
      <c r="C37" s="243" t="s">
        <v>545</v>
      </c>
      <c r="D37" s="235" t="s">
        <v>291</v>
      </c>
      <c r="E37" s="236">
        <v>2</v>
      </c>
      <c r="F37" s="237"/>
      <c r="G37" s="238">
        <f>ROUND(E37*F37,2)</f>
        <v>0</v>
      </c>
      <c r="H37" s="237"/>
      <c r="I37" s="238">
        <f>ROUND(E37*H37,2)</f>
        <v>0</v>
      </c>
      <c r="J37" s="237"/>
      <c r="K37" s="238">
        <f>ROUND(E37*J37,2)</f>
        <v>0</v>
      </c>
      <c r="L37" s="238">
        <v>21</v>
      </c>
      <c r="M37" s="238">
        <f>G37*(1+L37/100)</f>
        <v>0</v>
      </c>
      <c r="N37" s="236">
        <v>2.2880000000000001E-2</v>
      </c>
      <c r="O37" s="236">
        <f>ROUND(E37*N37,2)</f>
        <v>0.05</v>
      </c>
      <c r="P37" s="236">
        <v>0</v>
      </c>
      <c r="Q37" s="236">
        <f>ROUND(E37*P37,2)</f>
        <v>0</v>
      </c>
      <c r="R37" s="238"/>
      <c r="S37" s="238" t="s">
        <v>195</v>
      </c>
      <c r="T37" s="239" t="s">
        <v>196</v>
      </c>
      <c r="U37" s="220">
        <v>0.3175</v>
      </c>
      <c r="V37" s="220">
        <f>ROUND(E37*U37,2)</f>
        <v>0.64</v>
      </c>
      <c r="W37" s="220"/>
      <c r="X37" s="220" t="s">
        <v>231</v>
      </c>
      <c r="Y37" s="220" t="s">
        <v>197</v>
      </c>
      <c r="Z37" s="209"/>
      <c r="AA37" s="209"/>
      <c r="AB37" s="209"/>
      <c r="AC37" s="209"/>
      <c r="AD37" s="209"/>
      <c r="AE37" s="209"/>
      <c r="AF37" s="209"/>
      <c r="AG37" s="209" t="s">
        <v>232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2" x14ac:dyDescent="0.2">
      <c r="A38" s="216"/>
      <c r="B38" s="217"/>
      <c r="C38" s="244" t="s">
        <v>546</v>
      </c>
      <c r="D38" s="240"/>
      <c r="E38" s="240"/>
      <c r="F38" s="240"/>
      <c r="G38" s="240"/>
      <c r="H38" s="220"/>
      <c r="I38" s="220"/>
      <c r="J38" s="220"/>
      <c r="K38" s="220"/>
      <c r="L38" s="220"/>
      <c r="M38" s="220"/>
      <c r="N38" s="219"/>
      <c r="O38" s="219"/>
      <c r="P38" s="219"/>
      <c r="Q38" s="219"/>
      <c r="R38" s="220"/>
      <c r="S38" s="220"/>
      <c r="T38" s="220"/>
      <c r="U38" s="220"/>
      <c r="V38" s="220"/>
      <c r="W38" s="220"/>
      <c r="X38" s="220"/>
      <c r="Y38" s="220"/>
      <c r="Z38" s="209"/>
      <c r="AA38" s="209"/>
      <c r="AB38" s="209"/>
      <c r="AC38" s="209"/>
      <c r="AD38" s="209"/>
      <c r="AE38" s="209"/>
      <c r="AF38" s="209"/>
      <c r="AG38" s="209" t="s">
        <v>200</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2" x14ac:dyDescent="0.2">
      <c r="A39" s="216"/>
      <c r="B39" s="217"/>
      <c r="C39" s="257" t="s">
        <v>547</v>
      </c>
      <c r="D39" s="248"/>
      <c r="E39" s="249">
        <v>2</v>
      </c>
      <c r="F39" s="220"/>
      <c r="G39" s="220"/>
      <c r="H39" s="220"/>
      <c r="I39" s="220"/>
      <c r="J39" s="220"/>
      <c r="K39" s="220"/>
      <c r="L39" s="220"/>
      <c r="M39" s="220"/>
      <c r="N39" s="219"/>
      <c r="O39" s="219"/>
      <c r="P39" s="219"/>
      <c r="Q39" s="219"/>
      <c r="R39" s="220"/>
      <c r="S39" s="220"/>
      <c r="T39" s="220"/>
      <c r="U39" s="220"/>
      <c r="V39" s="220"/>
      <c r="W39" s="220"/>
      <c r="X39" s="220"/>
      <c r="Y39" s="220"/>
      <c r="Z39" s="209"/>
      <c r="AA39" s="209"/>
      <c r="AB39" s="209"/>
      <c r="AC39" s="209"/>
      <c r="AD39" s="209"/>
      <c r="AE39" s="209"/>
      <c r="AF39" s="209"/>
      <c r="AG39" s="209" t="s">
        <v>234</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33">
        <v>12</v>
      </c>
      <c r="B40" s="234" t="s">
        <v>548</v>
      </c>
      <c r="C40" s="243" t="s">
        <v>549</v>
      </c>
      <c r="D40" s="235" t="s">
        <v>230</v>
      </c>
      <c r="E40" s="236">
        <v>2.78</v>
      </c>
      <c r="F40" s="237"/>
      <c r="G40" s="238">
        <f>ROUND(E40*F40,2)</f>
        <v>0</v>
      </c>
      <c r="H40" s="237"/>
      <c r="I40" s="238">
        <f>ROUND(E40*H40,2)</f>
        <v>0</v>
      </c>
      <c r="J40" s="237"/>
      <c r="K40" s="238">
        <f>ROUND(E40*J40,2)</f>
        <v>0</v>
      </c>
      <c r="L40" s="238">
        <v>21</v>
      </c>
      <c r="M40" s="238">
        <f>G40*(1+L40/100)</f>
        <v>0</v>
      </c>
      <c r="N40" s="236">
        <v>0.11765</v>
      </c>
      <c r="O40" s="236">
        <f>ROUND(E40*N40,2)</f>
        <v>0.33</v>
      </c>
      <c r="P40" s="236">
        <v>0</v>
      </c>
      <c r="Q40" s="236">
        <f>ROUND(E40*P40,2)</f>
        <v>0</v>
      </c>
      <c r="R40" s="238"/>
      <c r="S40" s="238" t="s">
        <v>195</v>
      </c>
      <c r="T40" s="239" t="s">
        <v>196</v>
      </c>
      <c r="U40" s="220">
        <v>0.69430000000000003</v>
      </c>
      <c r="V40" s="220">
        <f>ROUND(E40*U40,2)</f>
        <v>1.93</v>
      </c>
      <c r="W40" s="220"/>
      <c r="X40" s="220" t="s">
        <v>231</v>
      </c>
      <c r="Y40" s="220" t="s">
        <v>197</v>
      </c>
      <c r="Z40" s="209"/>
      <c r="AA40" s="209"/>
      <c r="AB40" s="209"/>
      <c r="AC40" s="209"/>
      <c r="AD40" s="209"/>
      <c r="AE40" s="209"/>
      <c r="AF40" s="209"/>
      <c r="AG40" s="209" t="s">
        <v>232</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2" x14ac:dyDescent="0.2">
      <c r="A41" s="216"/>
      <c r="B41" s="217"/>
      <c r="C41" s="257" t="s">
        <v>550</v>
      </c>
      <c r="D41" s="248"/>
      <c r="E41" s="249">
        <v>2.2000000000000002</v>
      </c>
      <c r="F41" s="220"/>
      <c r="G41" s="220"/>
      <c r="H41" s="220"/>
      <c r="I41" s="220"/>
      <c r="J41" s="220"/>
      <c r="K41" s="220"/>
      <c r="L41" s="220"/>
      <c r="M41" s="220"/>
      <c r="N41" s="219"/>
      <c r="O41" s="219"/>
      <c r="P41" s="219"/>
      <c r="Q41" s="219"/>
      <c r="R41" s="220"/>
      <c r="S41" s="220"/>
      <c r="T41" s="220"/>
      <c r="U41" s="220"/>
      <c r="V41" s="220"/>
      <c r="W41" s="220"/>
      <c r="X41" s="220"/>
      <c r="Y41" s="220"/>
      <c r="Z41" s="209"/>
      <c r="AA41" s="209"/>
      <c r="AB41" s="209"/>
      <c r="AC41" s="209"/>
      <c r="AD41" s="209"/>
      <c r="AE41" s="209"/>
      <c r="AF41" s="209"/>
      <c r="AG41" s="209" t="s">
        <v>234</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3" x14ac:dyDescent="0.2">
      <c r="A42" s="216"/>
      <c r="B42" s="217"/>
      <c r="C42" s="257" t="s">
        <v>551</v>
      </c>
      <c r="D42" s="248"/>
      <c r="E42" s="249">
        <v>0.57999999999999996</v>
      </c>
      <c r="F42" s="220"/>
      <c r="G42" s="220"/>
      <c r="H42" s="220"/>
      <c r="I42" s="220"/>
      <c r="J42" s="220"/>
      <c r="K42" s="220"/>
      <c r="L42" s="220"/>
      <c r="M42" s="220"/>
      <c r="N42" s="219"/>
      <c r="O42" s="219"/>
      <c r="P42" s="219"/>
      <c r="Q42" s="219"/>
      <c r="R42" s="220"/>
      <c r="S42" s="220"/>
      <c r="T42" s="220"/>
      <c r="U42" s="220"/>
      <c r="V42" s="220"/>
      <c r="W42" s="220"/>
      <c r="X42" s="220"/>
      <c r="Y42" s="220"/>
      <c r="Z42" s="209"/>
      <c r="AA42" s="209"/>
      <c r="AB42" s="209"/>
      <c r="AC42" s="209"/>
      <c r="AD42" s="209"/>
      <c r="AE42" s="209"/>
      <c r="AF42" s="209"/>
      <c r="AG42" s="209" t="s">
        <v>234</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33">
        <v>13</v>
      </c>
      <c r="B43" s="234" t="s">
        <v>552</v>
      </c>
      <c r="C43" s="243" t="s">
        <v>553</v>
      </c>
      <c r="D43" s="235" t="s">
        <v>230</v>
      </c>
      <c r="E43" s="236">
        <v>4.4000000000000004</v>
      </c>
      <c r="F43" s="237"/>
      <c r="G43" s="238">
        <f>ROUND(E43*F43,2)</f>
        <v>0</v>
      </c>
      <c r="H43" s="237"/>
      <c r="I43" s="238">
        <f>ROUND(E43*H43,2)</f>
        <v>0</v>
      </c>
      <c r="J43" s="237"/>
      <c r="K43" s="238">
        <f>ROUND(E43*J43,2)</f>
        <v>0</v>
      </c>
      <c r="L43" s="238">
        <v>21</v>
      </c>
      <c r="M43" s="238">
        <f>G43*(1+L43/100)</f>
        <v>0</v>
      </c>
      <c r="N43" s="236">
        <v>0.23874999999999999</v>
      </c>
      <c r="O43" s="236">
        <f>ROUND(E43*N43,2)</f>
        <v>1.05</v>
      </c>
      <c r="P43" s="236">
        <v>0</v>
      </c>
      <c r="Q43" s="236">
        <f>ROUND(E43*P43,2)</f>
        <v>0</v>
      </c>
      <c r="R43" s="238"/>
      <c r="S43" s="238" t="s">
        <v>195</v>
      </c>
      <c r="T43" s="239" t="s">
        <v>196</v>
      </c>
      <c r="U43" s="220">
        <v>0.81100000000000005</v>
      </c>
      <c r="V43" s="220">
        <f>ROUND(E43*U43,2)</f>
        <v>3.57</v>
      </c>
      <c r="W43" s="220"/>
      <c r="X43" s="220" t="s">
        <v>231</v>
      </c>
      <c r="Y43" s="220" t="s">
        <v>197</v>
      </c>
      <c r="Z43" s="209"/>
      <c r="AA43" s="209"/>
      <c r="AB43" s="209"/>
      <c r="AC43" s="209"/>
      <c r="AD43" s="209"/>
      <c r="AE43" s="209"/>
      <c r="AF43" s="209"/>
      <c r="AG43" s="209" t="s">
        <v>232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2" x14ac:dyDescent="0.2">
      <c r="A44" s="216"/>
      <c r="B44" s="217"/>
      <c r="C44" s="257" t="s">
        <v>554</v>
      </c>
      <c r="D44" s="248"/>
      <c r="E44" s="249">
        <v>2.42</v>
      </c>
      <c r="F44" s="220"/>
      <c r="G44" s="220"/>
      <c r="H44" s="220"/>
      <c r="I44" s="220"/>
      <c r="J44" s="220"/>
      <c r="K44" s="220"/>
      <c r="L44" s="220"/>
      <c r="M44" s="220"/>
      <c r="N44" s="219"/>
      <c r="O44" s="219"/>
      <c r="P44" s="219"/>
      <c r="Q44" s="219"/>
      <c r="R44" s="220"/>
      <c r="S44" s="220"/>
      <c r="T44" s="220"/>
      <c r="U44" s="220"/>
      <c r="V44" s="220"/>
      <c r="W44" s="220"/>
      <c r="X44" s="220"/>
      <c r="Y44" s="220"/>
      <c r="Z44" s="209"/>
      <c r="AA44" s="209"/>
      <c r="AB44" s="209"/>
      <c r="AC44" s="209"/>
      <c r="AD44" s="209"/>
      <c r="AE44" s="209"/>
      <c r="AF44" s="209"/>
      <c r="AG44" s="209" t="s">
        <v>234</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3" x14ac:dyDescent="0.2">
      <c r="A45" s="216"/>
      <c r="B45" s="217"/>
      <c r="C45" s="257" t="s">
        <v>555</v>
      </c>
      <c r="D45" s="248"/>
      <c r="E45" s="249">
        <v>1.98</v>
      </c>
      <c r="F45" s="220"/>
      <c r="G45" s="220"/>
      <c r="H45" s="220"/>
      <c r="I45" s="220"/>
      <c r="J45" s="220"/>
      <c r="K45" s="220"/>
      <c r="L45" s="220"/>
      <c r="M45" s="220"/>
      <c r="N45" s="219"/>
      <c r="O45" s="219"/>
      <c r="P45" s="219"/>
      <c r="Q45" s="219"/>
      <c r="R45" s="220"/>
      <c r="S45" s="220"/>
      <c r="T45" s="220"/>
      <c r="U45" s="220"/>
      <c r="V45" s="220"/>
      <c r="W45" s="220"/>
      <c r="X45" s="220"/>
      <c r="Y45" s="220"/>
      <c r="Z45" s="209"/>
      <c r="AA45" s="209"/>
      <c r="AB45" s="209"/>
      <c r="AC45" s="209"/>
      <c r="AD45" s="209"/>
      <c r="AE45" s="209"/>
      <c r="AF45" s="209"/>
      <c r="AG45" s="209" t="s">
        <v>234</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33">
        <v>14</v>
      </c>
      <c r="B46" s="234" t="s">
        <v>556</v>
      </c>
      <c r="C46" s="243" t="s">
        <v>557</v>
      </c>
      <c r="D46" s="235" t="s">
        <v>230</v>
      </c>
      <c r="E46" s="236">
        <v>49.468499999999999</v>
      </c>
      <c r="F46" s="237"/>
      <c r="G46" s="238">
        <f>ROUND(E46*F46,2)</f>
        <v>0</v>
      </c>
      <c r="H46" s="237"/>
      <c r="I46" s="238">
        <f>ROUND(E46*H46,2)</f>
        <v>0</v>
      </c>
      <c r="J46" s="237"/>
      <c r="K46" s="238">
        <f>ROUND(E46*J46,2)</f>
        <v>0</v>
      </c>
      <c r="L46" s="238">
        <v>21</v>
      </c>
      <c r="M46" s="238">
        <f>G46*(1+L46/100)</f>
        <v>0</v>
      </c>
      <c r="N46" s="236">
        <v>0.13719999999999999</v>
      </c>
      <c r="O46" s="236">
        <f>ROUND(E46*N46,2)</f>
        <v>6.79</v>
      </c>
      <c r="P46" s="236">
        <v>0</v>
      </c>
      <c r="Q46" s="236">
        <f>ROUND(E46*P46,2)</f>
        <v>0</v>
      </c>
      <c r="R46" s="238"/>
      <c r="S46" s="238" t="s">
        <v>195</v>
      </c>
      <c r="T46" s="239" t="s">
        <v>196</v>
      </c>
      <c r="U46" s="220">
        <v>0.71799999999999997</v>
      </c>
      <c r="V46" s="220">
        <f>ROUND(E46*U46,2)</f>
        <v>35.520000000000003</v>
      </c>
      <c r="W46" s="220"/>
      <c r="X46" s="220" t="s">
        <v>231</v>
      </c>
      <c r="Y46" s="220" t="s">
        <v>197</v>
      </c>
      <c r="Z46" s="209"/>
      <c r="AA46" s="209"/>
      <c r="AB46" s="209"/>
      <c r="AC46" s="209"/>
      <c r="AD46" s="209"/>
      <c r="AE46" s="209"/>
      <c r="AF46" s="209"/>
      <c r="AG46" s="209" t="s">
        <v>232</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2" x14ac:dyDescent="0.2">
      <c r="A47" s="216"/>
      <c r="B47" s="217"/>
      <c r="C47" s="257" t="s">
        <v>558</v>
      </c>
      <c r="D47" s="248"/>
      <c r="E47" s="249">
        <v>7.16</v>
      </c>
      <c r="F47" s="220"/>
      <c r="G47" s="220"/>
      <c r="H47" s="220"/>
      <c r="I47" s="220"/>
      <c r="J47" s="220"/>
      <c r="K47" s="220"/>
      <c r="L47" s="220"/>
      <c r="M47" s="220"/>
      <c r="N47" s="219"/>
      <c r="O47" s="219"/>
      <c r="P47" s="219"/>
      <c r="Q47" s="219"/>
      <c r="R47" s="220"/>
      <c r="S47" s="220"/>
      <c r="T47" s="220"/>
      <c r="U47" s="220"/>
      <c r="V47" s="220"/>
      <c r="W47" s="220"/>
      <c r="X47" s="220"/>
      <c r="Y47" s="220"/>
      <c r="Z47" s="209"/>
      <c r="AA47" s="209"/>
      <c r="AB47" s="209"/>
      <c r="AC47" s="209"/>
      <c r="AD47" s="209"/>
      <c r="AE47" s="209"/>
      <c r="AF47" s="209"/>
      <c r="AG47" s="209" t="s">
        <v>234</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3" x14ac:dyDescent="0.2">
      <c r="A48" s="216"/>
      <c r="B48" s="217"/>
      <c r="C48" s="257" t="s">
        <v>559</v>
      </c>
      <c r="D48" s="248"/>
      <c r="E48" s="249">
        <v>9.0299999999999994</v>
      </c>
      <c r="F48" s="220"/>
      <c r="G48" s="220"/>
      <c r="H48" s="220"/>
      <c r="I48" s="220"/>
      <c r="J48" s="220"/>
      <c r="K48" s="220"/>
      <c r="L48" s="220"/>
      <c r="M48" s="220"/>
      <c r="N48" s="219"/>
      <c r="O48" s="219"/>
      <c r="P48" s="219"/>
      <c r="Q48" s="219"/>
      <c r="R48" s="220"/>
      <c r="S48" s="220"/>
      <c r="T48" s="220"/>
      <c r="U48" s="220"/>
      <c r="V48" s="220"/>
      <c r="W48" s="220"/>
      <c r="X48" s="220"/>
      <c r="Y48" s="220"/>
      <c r="Z48" s="209"/>
      <c r="AA48" s="209"/>
      <c r="AB48" s="209"/>
      <c r="AC48" s="209"/>
      <c r="AD48" s="209"/>
      <c r="AE48" s="209"/>
      <c r="AF48" s="209"/>
      <c r="AG48" s="209" t="s">
        <v>234</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3" x14ac:dyDescent="0.2">
      <c r="A49" s="216"/>
      <c r="B49" s="217"/>
      <c r="C49" s="257" t="s">
        <v>560</v>
      </c>
      <c r="D49" s="248"/>
      <c r="E49" s="249">
        <v>3.19</v>
      </c>
      <c r="F49" s="220"/>
      <c r="G49" s="220"/>
      <c r="H49" s="220"/>
      <c r="I49" s="220"/>
      <c r="J49" s="220"/>
      <c r="K49" s="220"/>
      <c r="L49" s="220"/>
      <c r="M49" s="220"/>
      <c r="N49" s="219"/>
      <c r="O49" s="219"/>
      <c r="P49" s="219"/>
      <c r="Q49" s="219"/>
      <c r="R49" s="220"/>
      <c r="S49" s="220"/>
      <c r="T49" s="220"/>
      <c r="U49" s="220"/>
      <c r="V49" s="220"/>
      <c r="W49" s="220"/>
      <c r="X49" s="220"/>
      <c r="Y49" s="220"/>
      <c r="Z49" s="209"/>
      <c r="AA49" s="209"/>
      <c r="AB49" s="209"/>
      <c r="AC49" s="209"/>
      <c r="AD49" s="209"/>
      <c r="AE49" s="209"/>
      <c r="AF49" s="209"/>
      <c r="AG49" s="209" t="s">
        <v>234</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3" x14ac:dyDescent="0.2">
      <c r="A50" s="216"/>
      <c r="B50" s="217"/>
      <c r="C50" s="257" t="s">
        <v>561</v>
      </c>
      <c r="D50" s="248"/>
      <c r="E50" s="249">
        <v>5.36</v>
      </c>
      <c r="F50" s="220"/>
      <c r="G50" s="220"/>
      <c r="H50" s="220"/>
      <c r="I50" s="220"/>
      <c r="J50" s="220"/>
      <c r="K50" s="220"/>
      <c r="L50" s="220"/>
      <c r="M50" s="220"/>
      <c r="N50" s="219"/>
      <c r="O50" s="219"/>
      <c r="P50" s="219"/>
      <c r="Q50" s="219"/>
      <c r="R50" s="220"/>
      <c r="S50" s="220"/>
      <c r="T50" s="220"/>
      <c r="U50" s="220"/>
      <c r="V50" s="220"/>
      <c r="W50" s="220"/>
      <c r="X50" s="220"/>
      <c r="Y50" s="220"/>
      <c r="Z50" s="209"/>
      <c r="AA50" s="209"/>
      <c r="AB50" s="209"/>
      <c r="AC50" s="209"/>
      <c r="AD50" s="209"/>
      <c r="AE50" s="209"/>
      <c r="AF50" s="209"/>
      <c r="AG50" s="209" t="s">
        <v>234</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3" x14ac:dyDescent="0.2">
      <c r="A51" s="216"/>
      <c r="B51" s="217"/>
      <c r="C51" s="257" t="s">
        <v>562</v>
      </c>
      <c r="D51" s="248"/>
      <c r="E51" s="249">
        <v>5.45</v>
      </c>
      <c r="F51" s="220"/>
      <c r="G51" s="220"/>
      <c r="H51" s="220"/>
      <c r="I51" s="220"/>
      <c r="J51" s="220"/>
      <c r="K51" s="220"/>
      <c r="L51" s="220"/>
      <c r="M51" s="220"/>
      <c r="N51" s="219"/>
      <c r="O51" s="219"/>
      <c r="P51" s="219"/>
      <c r="Q51" s="219"/>
      <c r="R51" s="220"/>
      <c r="S51" s="220"/>
      <c r="T51" s="220"/>
      <c r="U51" s="220"/>
      <c r="V51" s="220"/>
      <c r="W51" s="220"/>
      <c r="X51" s="220"/>
      <c r="Y51" s="220"/>
      <c r="Z51" s="209"/>
      <c r="AA51" s="209"/>
      <c r="AB51" s="209"/>
      <c r="AC51" s="209"/>
      <c r="AD51" s="209"/>
      <c r="AE51" s="209"/>
      <c r="AF51" s="209"/>
      <c r="AG51" s="209" t="s">
        <v>234</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3" x14ac:dyDescent="0.2">
      <c r="A52" s="216"/>
      <c r="B52" s="217"/>
      <c r="C52" s="257" t="s">
        <v>563</v>
      </c>
      <c r="D52" s="248"/>
      <c r="E52" s="249">
        <v>0.64</v>
      </c>
      <c r="F52" s="220"/>
      <c r="G52" s="220"/>
      <c r="H52" s="220"/>
      <c r="I52" s="220"/>
      <c r="J52" s="220"/>
      <c r="K52" s="220"/>
      <c r="L52" s="220"/>
      <c r="M52" s="220"/>
      <c r="N52" s="219"/>
      <c r="O52" s="219"/>
      <c r="P52" s="219"/>
      <c r="Q52" s="219"/>
      <c r="R52" s="220"/>
      <c r="S52" s="220"/>
      <c r="T52" s="220"/>
      <c r="U52" s="220"/>
      <c r="V52" s="220"/>
      <c r="W52" s="220"/>
      <c r="X52" s="220"/>
      <c r="Y52" s="220"/>
      <c r="Z52" s="209"/>
      <c r="AA52" s="209"/>
      <c r="AB52" s="209"/>
      <c r="AC52" s="209"/>
      <c r="AD52" s="209"/>
      <c r="AE52" s="209"/>
      <c r="AF52" s="209"/>
      <c r="AG52" s="209" t="s">
        <v>234</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3" x14ac:dyDescent="0.2">
      <c r="A53" s="216"/>
      <c r="B53" s="217"/>
      <c r="C53" s="257" t="s">
        <v>564</v>
      </c>
      <c r="D53" s="248"/>
      <c r="E53" s="249">
        <v>3.34</v>
      </c>
      <c r="F53" s="220"/>
      <c r="G53" s="220"/>
      <c r="H53" s="220"/>
      <c r="I53" s="220"/>
      <c r="J53" s="220"/>
      <c r="K53" s="220"/>
      <c r="L53" s="220"/>
      <c r="M53" s="220"/>
      <c r="N53" s="219"/>
      <c r="O53" s="219"/>
      <c r="P53" s="219"/>
      <c r="Q53" s="219"/>
      <c r="R53" s="220"/>
      <c r="S53" s="220"/>
      <c r="T53" s="220"/>
      <c r="U53" s="220"/>
      <c r="V53" s="220"/>
      <c r="W53" s="220"/>
      <c r="X53" s="220"/>
      <c r="Y53" s="220"/>
      <c r="Z53" s="209"/>
      <c r="AA53" s="209"/>
      <c r="AB53" s="209"/>
      <c r="AC53" s="209"/>
      <c r="AD53" s="209"/>
      <c r="AE53" s="209"/>
      <c r="AF53" s="209"/>
      <c r="AG53" s="209" t="s">
        <v>234</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3" x14ac:dyDescent="0.2">
      <c r="A54" s="216"/>
      <c r="B54" s="217"/>
      <c r="C54" s="257" t="s">
        <v>565</v>
      </c>
      <c r="D54" s="248"/>
      <c r="E54" s="249">
        <v>3.74</v>
      </c>
      <c r="F54" s="220"/>
      <c r="G54" s="220"/>
      <c r="H54" s="220"/>
      <c r="I54" s="220"/>
      <c r="J54" s="220"/>
      <c r="K54" s="220"/>
      <c r="L54" s="220"/>
      <c r="M54" s="220"/>
      <c r="N54" s="219"/>
      <c r="O54" s="219"/>
      <c r="P54" s="219"/>
      <c r="Q54" s="219"/>
      <c r="R54" s="220"/>
      <c r="S54" s="220"/>
      <c r="T54" s="220"/>
      <c r="U54" s="220"/>
      <c r="V54" s="220"/>
      <c r="W54" s="220"/>
      <c r="X54" s="220"/>
      <c r="Y54" s="220"/>
      <c r="Z54" s="209"/>
      <c r="AA54" s="209"/>
      <c r="AB54" s="209"/>
      <c r="AC54" s="209"/>
      <c r="AD54" s="209"/>
      <c r="AE54" s="209"/>
      <c r="AF54" s="209"/>
      <c r="AG54" s="209" t="s">
        <v>234</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3" x14ac:dyDescent="0.2">
      <c r="A55" s="216"/>
      <c r="B55" s="217"/>
      <c r="C55" s="257" t="s">
        <v>566</v>
      </c>
      <c r="D55" s="248"/>
      <c r="E55" s="249">
        <v>5.0999999999999996</v>
      </c>
      <c r="F55" s="220"/>
      <c r="G55" s="220"/>
      <c r="H55" s="220"/>
      <c r="I55" s="220"/>
      <c r="J55" s="220"/>
      <c r="K55" s="220"/>
      <c r="L55" s="220"/>
      <c r="M55" s="220"/>
      <c r="N55" s="219"/>
      <c r="O55" s="219"/>
      <c r="P55" s="219"/>
      <c r="Q55" s="219"/>
      <c r="R55" s="220"/>
      <c r="S55" s="220"/>
      <c r="T55" s="220"/>
      <c r="U55" s="220"/>
      <c r="V55" s="220"/>
      <c r="W55" s="220"/>
      <c r="X55" s="220"/>
      <c r="Y55" s="220"/>
      <c r="Z55" s="209"/>
      <c r="AA55" s="209"/>
      <c r="AB55" s="209"/>
      <c r="AC55" s="209"/>
      <c r="AD55" s="209"/>
      <c r="AE55" s="209"/>
      <c r="AF55" s="209"/>
      <c r="AG55" s="209" t="s">
        <v>234</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3" x14ac:dyDescent="0.2">
      <c r="A56" s="216"/>
      <c r="B56" s="217"/>
      <c r="C56" s="257" t="s">
        <v>567</v>
      </c>
      <c r="D56" s="248"/>
      <c r="E56" s="249">
        <v>6.47</v>
      </c>
      <c r="F56" s="220"/>
      <c r="G56" s="220"/>
      <c r="H56" s="220"/>
      <c r="I56" s="220"/>
      <c r="J56" s="220"/>
      <c r="K56" s="220"/>
      <c r="L56" s="220"/>
      <c r="M56" s="220"/>
      <c r="N56" s="219"/>
      <c r="O56" s="219"/>
      <c r="P56" s="219"/>
      <c r="Q56" s="219"/>
      <c r="R56" s="220"/>
      <c r="S56" s="220"/>
      <c r="T56" s="220"/>
      <c r="U56" s="220"/>
      <c r="V56" s="220"/>
      <c r="W56" s="220"/>
      <c r="X56" s="220"/>
      <c r="Y56" s="220"/>
      <c r="Z56" s="209"/>
      <c r="AA56" s="209"/>
      <c r="AB56" s="209"/>
      <c r="AC56" s="209"/>
      <c r="AD56" s="209"/>
      <c r="AE56" s="209"/>
      <c r="AF56" s="209"/>
      <c r="AG56" s="209" t="s">
        <v>234</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2.5" outlineLevel="1" x14ac:dyDescent="0.2">
      <c r="A57" s="233">
        <v>15</v>
      </c>
      <c r="B57" s="234" t="s">
        <v>568</v>
      </c>
      <c r="C57" s="243" t="s">
        <v>569</v>
      </c>
      <c r="D57" s="235" t="s">
        <v>230</v>
      </c>
      <c r="E57" s="236">
        <v>139.26400000000001</v>
      </c>
      <c r="F57" s="237"/>
      <c r="G57" s="238">
        <f>ROUND(E57*F57,2)</f>
        <v>0</v>
      </c>
      <c r="H57" s="237"/>
      <c r="I57" s="238">
        <f>ROUND(E57*H57,2)</f>
        <v>0</v>
      </c>
      <c r="J57" s="237"/>
      <c r="K57" s="238">
        <f>ROUND(E57*J57,2)</f>
        <v>0</v>
      </c>
      <c r="L57" s="238">
        <v>21</v>
      </c>
      <c r="M57" s="238">
        <f>G57*(1+L57/100)</f>
        <v>0</v>
      </c>
      <c r="N57" s="236">
        <v>1.2149999999999999E-2</v>
      </c>
      <c r="O57" s="236">
        <f>ROUND(E57*N57,2)</f>
        <v>1.69</v>
      </c>
      <c r="P57" s="236">
        <v>0</v>
      </c>
      <c r="Q57" s="236">
        <f>ROUND(E57*P57,2)</f>
        <v>0</v>
      </c>
      <c r="R57" s="238"/>
      <c r="S57" s="238" t="s">
        <v>195</v>
      </c>
      <c r="T57" s="239" t="s">
        <v>196</v>
      </c>
      <c r="U57" s="220">
        <v>1.0109999999999999</v>
      </c>
      <c r="V57" s="220">
        <f>ROUND(E57*U57,2)</f>
        <v>140.80000000000001</v>
      </c>
      <c r="W57" s="220"/>
      <c r="X57" s="220" t="s">
        <v>231</v>
      </c>
      <c r="Y57" s="220" t="s">
        <v>197</v>
      </c>
      <c r="Z57" s="209"/>
      <c r="AA57" s="209"/>
      <c r="AB57" s="209"/>
      <c r="AC57" s="209"/>
      <c r="AD57" s="209"/>
      <c r="AE57" s="209"/>
      <c r="AF57" s="209"/>
      <c r="AG57" s="209" t="s">
        <v>232</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2" x14ac:dyDescent="0.2">
      <c r="A58" s="216"/>
      <c r="B58" s="217"/>
      <c r="C58" s="257" t="s">
        <v>570</v>
      </c>
      <c r="D58" s="248"/>
      <c r="E58" s="249"/>
      <c r="F58" s="220"/>
      <c r="G58" s="220"/>
      <c r="H58" s="220"/>
      <c r="I58" s="220"/>
      <c r="J58" s="220"/>
      <c r="K58" s="220"/>
      <c r="L58" s="220"/>
      <c r="M58" s="220"/>
      <c r="N58" s="219"/>
      <c r="O58" s="219"/>
      <c r="P58" s="219"/>
      <c r="Q58" s="219"/>
      <c r="R58" s="220"/>
      <c r="S58" s="220"/>
      <c r="T58" s="220"/>
      <c r="U58" s="220"/>
      <c r="V58" s="220"/>
      <c r="W58" s="220"/>
      <c r="X58" s="220"/>
      <c r="Y58" s="220"/>
      <c r="Z58" s="209"/>
      <c r="AA58" s="209"/>
      <c r="AB58" s="209"/>
      <c r="AC58" s="209"/>
      <c r="AD58" s="209"/>
      <c r="AE58" s="209"/>
      <c r="AF58" s="209"/>
      <c r="AG58" s="209" t="s">
        <v>234</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3" x14ac:dyDescent="0.2">
      <c r="A59" s="216"/>
      <c r="B59" s="217"/>
      <c r="C59" s="257" t="s">
        <v>571</v>
      </c>
      <c r="D59" s="248"/>
      <c r="E59" s="249">
        <v>20.64</v>
      </c>
      <c r="F59" s="220"/>
      <c r="G59" s="220"/>
      <c r="H59" s="220"/>
      <c r="I59" s="220"/>
      <c r="J59" s="220"/>
      <c r="K59" s="220"/>
      <c r="L59" s="220"/>
      <c r="M59" s="220"/>
      <c r="N59" s="219"/>
      <c r="O59" s="219"/>
      <c r="P59" s="219"/>
      <c r="Q59" s="219"/>
      <c r="R59" s="220"/>
      <c r="S59" s="220"/>
      <c r="T59" s="220"/>
      <c r="U59" s="220"/>
      <c r="V59" s="220"/>
      <c r="W59" s="220"/>
      <c r="X59" s="220"/>
      <c r="Y59" s="220"/>
      <c r="Z59" s="209"/>
      <c r="AA59" s="209"/>
      <c r="AB59" s="209"/>
      <c r="AC59" s="209"/>
      <c r="AD59" s="209"/>
      <c r="AE59" s="209"/>
      <c r="AF59" s="209"/>
      <c r="AG59" s="209" t="s">
        <v>234</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3" x14ac:dyDescent="0.2">
      <c r="A60" s="216"/>
      <c r="B60" s="217"/>
      <c r="C60" s="257" t="s">
        <v>572</v>
      </c>
      <c r="D60" s="248"/>
      <c r="E60" s="249">
        <v>28.33</v>
      </c>
      <c r="F60" s="220"/>
      <c r="G60" s="220"/>
      <c r="H60" s="220"/>
      <c r="I60" s="220"/>
      <c r="J60" s="220"/>
      <c r="K60" s="220"/>
      <c r="L60" s="220"/>
      <c r="M60" s="220"/>
      <c r="N60" s="219"/>
      <c r="O60" s="219"/>
      <c r="P60" s="219"/>
      <c r="Q60" s="219"/>
      <c r="R60" s="220"/>
      <c r="S60" s="220"/>
      <c r="T60" s="220"/>
      <c r="U60" s="220"/>
      <c r="V60" s="220"/>
      <c r="W60" s="220"/>
      <c r="X60" s="220"/>
      <c r="Y60" s="220"/>
      <c r="Z60" s="209"/>
      <c r="AA60" s="209"/>
      <c r="AB60" s="209"/>
      <c r="AC60" s="209"/>
      <c r="AD60" s="209"/>
      <c r="AE60" s="209"/>
      <c r="AF60" s="209"/>
      <c r="AG60" s="209" t="s">
        <v>234</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3" x14ac:dyDescent="0.2">
      <c r="A61" s="216"/>
      <c r="B61" s="217"/>
      <c r="C61" s="257" t="s">
        <v>573</v>
      </c>
      <c r="D61" s="248"/>
      <c r="E61" s="249">
        <v>5.16</v>
      </c>
      <c r="F61" s="220"/>
      <c r="G61" s="220"/>
      <c r="H61" s="220"/>
      <c r="I61" s="220"/>
      <c r="J61" s="220"/>
      <c r="K61" s="220"/>
      <c r="L61" s="220"/>
      <c r="M61" s="220"/>
      <c r="N61" s="219"/>
      <c r="O61" s="219"/>
      <c r="P61" s="219"/>
      <c r="Q61" s="219"/>
      <c r="R61" s="220"/>
      <c r="S61" s="220"/>
      <c r="T61" s="220"/>
      <c r="U61" s="220"/>
      <c r="V61" s="220"/>
      <c r="W61" s="220"/>
      <c r="X61" s="220"/>
      <c r="Y61" s="220"/>
      <c r="Z61" s="209"/>
      <c r="AA61" s="209"/>
      <c r="AB61" s="209"/>
      <c r="AC61" s="209"/>
      <c r="AD61" s="209"/>
      <c r="AE61" s="209"/>
      <c r="AF61" s="209"/>
      <c r="AG61" s="209" t="s">
        <v>234</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3" x14ac:dyDescent="0.2">
      <c r="A62" s="216"/>
      <c r="B62" s="217"/>
      <c r="C62" s="257" t="s">
        <v>574</v>
      </c>
      <c r="D62" s="248"/>
      <c r="E62" s="249">
        <v>10.02</v>
      </c>
      <c r="F62" s="220"/>
      <c r="G62" s="220"/>
      <c r="H62" s="220"/>
      <c r="I62" s="220"/>
      <c r="J62" s="220"/>
      <c r="K62" s="220"/>
      <c r="L62" s="220"/>
      <c r="M62" s="220"/>
      <c r="N62" s="219"/>
      <c r="O62" s="219"/>
      <c r="P62" s="219"/>
      <c r="Q62" s="219"/>
      <c r="R62" s="220"/>
      <c r="S62" s="220"/>
      <c r="T62" s="220"/>
      <c r="U62" s="220"/>
      <c r="V62" s="220"/>
      <c r="W62" s="220"/>
      <c r="X62" s="220"/>
      <c r="Y62" s="220"/>
      <c r="Z62" s="209"/>
      <c r="AA62" s="209"/>
      <c r="AB62" s="209"/>
      <c r="AC62" s="209"/>
      <c r="AD62" s="209"/>
      <c r="AE62" s="209"/>
      <c r="AF62" s="209"/>
      <c r="AG62" s="209" t="s">
        <v>234</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3" x14ac:dyDescent="0.2">
      <c r="A63" s="216"/>
      <c r="B63" s="217"/>
      <c r="C63" s="257" t="s">
        <v>575</v>
      </c>
      <c r="D63" s="248"/>
      <c r="E63" s="249">
        <v>18.64</v>
      </c>
      <c r="F63" s="220"/>
      <c r="G63" s="220"/>
      <c r="H63" s="220"/>
      <c r="I63" s="220"/>
      <c r="J63" s="220"/>
      <c r="K63" s="220"/>
      <c r="L63" s="220"/>
      <c r="M63" s="220"/>
      <c r="N63" s="219"/>
      <c r="O63" s="219"/>
      <c r="P63" s="219"/>
      <c r="Q63" s="219"/>
      <c r="R63" s="220"/>
      <c r="S63" s="220"/>
      <c r="T63" s="220"/>
      <c r="U63" s="220"/>
      <c r="V63" s="220"/>
      <c r="W63" s="220"/>
      <c r="X63" s="220"/>
      <c r="Y63" s="220"/>
      <c r="Z63" s="209"/>
      <c r="AA63" s="209"/>
      <c r="AB63" s="209"/>
      <c r="AC63" s="209"/>
      <c r="AD63" s="209"/>
      <c r="AE63" s="209"/>
      <c r="AF63" s="209"/>
      <c r="AG63" s="209" t="s">
        <v>234</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3" x14ac:dyDescent="0.2">
      <c r="A64" s="216"/>
      <c r="B64" s="217"/>
      <c r="C64" s="257" t="s">
        <v>576</v>
      </c>
      <c r="D64" s="248"/>
      <c r="E64" s="249">
        <v>13.17</v>
      </c>
      <c r="F64" s="220"/>
      <c r="G64" s="220"/>
      <c r="H64" s="220"/>
      <c r="I64" s="220"/>
      <c r="J64" s="220"/>
      <c r="K64" s="220"/>
      <c r="L64" s="220"/>
      <c r="M64" s="220"/>
      <c r="N64" s="219"/>
      <c r="O64" s="219"/>
      <c r="P64" s="219"/>
      <c r="Q64" s="219"/>
      <c r="R64" s="220"/>
      <c r="S64" s="220"/>
      <c r="T64" s="220"/>
      <c r="U64" s="220"/>
      <c r="V64" s="220"/>
      <c r="W64" s="220"/>
      <c r="X64" s="220"/>
      <c r="Y64" s="220"/>
      <c r="Z64" s="209"/>
      <c r="AA64" s="209"/>
      <c r="AB64" s="209"/>
      <c r="AC64" s="209"/>
      <c r="AD64" s="209"/>
      <c r="AE64" s="209"/>
      <c r="AF64" s="209"/>
      <c r="AG64" s="209" t="s">
        <v>234</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3" x14ac:dyDescent="0.2">
      <c r="A65" s="216"/>
      <c r="B65" s="217"/>
      <c r="C65" s="257" t="s">
        <v>577</v>
      </c>
      <c r="D65" s="248"/>
      <c r="E65" s="249">
        <v>10.17</v>
      </c>
      <c r="F65" s="220"/>
      <c r="G65" s="220"/>
      <c r="H65" s="220"/>
      <c r="I65" s="220"/>
      <c r="J65" s="220"/>
      <c r="K65" s="220"/>
      <c r="L65" s="220"/>
      <c r="M65" s="220"/>
      <c r="N65" s="219"/>
      <c r="O65" s="219"/>
      <c r="P65" s="219"/>
      <c r="Q65" s="219"/>
      <c r="R65" s="220"/>
      <c r="S65" s="220"/>
      <c r="T65" s="220"/>
      <c r="U65" s="220"/>
      <c r="V65" s="220"/>
      <c r="W65" s="220"/>
      <c r="X65" s="220"/>
      <c r="Y65" s="220"/>
      <c r="Z65" s="209"/>
      <c r="AA65" s="209"/>
      <c r="AB65" s="209"/>
      <c r="AC65" s="209"/>
      <c r="AD65" s="209"/>
      <c r="AE65" s="209"/>
      <c r="AF65" s="209"/>
      <c r="AG65" s="209" t="s">
        <v>234</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3" x14ac:dyDescent="0.2">
      <c r="A66" s="216"/>
      <c r="B66" s="217"/>
      <c r="C66" s="257" t="s">
        <v>578</v>
      </c>
      <c r="D66" s="248"/>
      <c r="E66" s="249">
        <v>1.47</v>
      </c>
      <c r="F66" s="220"/>
      <c r="G66" s="220"/>
      <c r="H66" s="220"/>
      <c r="I66" s="220"/>
      <c r="J66" s="220"/>
      <c r="K66" s="220"/>
      <c r="L66" s="220"/>
      <c r="M66" s="220"/>
      <c r="N66" s="219"/>
      <c r="O66" s="219"/>
      <c r="P66" s="219"/>
      <c r="Q66" s="219"/>
      <c r="R66" s="220"/>
      <c r="S66" s="220"/>
      <c r="T66" s="220"/>
      <c r="U66" s="220"/>
      <c r="V66" s="220"/>
      <c r="W66" s="220"/>
      <c r="X66" s="220"/>
      <c r="Y66" s="220"/>
      <c r="Z66" s="209"/>
      <c r="AA66" s="209"/>
      <c r="AB66" s="209"/>
      <c r="AC66" s="209"/>
      <c r="AD66" s="209"/>
      <c r="AE66" s="209"/>
      <c r="AF66" s="209"/>
      <c r="AG66" s="209" t="s">
        <v>234</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3" x14ac:dyDescent="0.2">
      <c r="A67" s="216"/>
      <c r="B67" s="217"/>
      <c r="C67" s="257" t="s">
        <v>579</v>
      </c>
      <c r="D67" s="248"/>
      <c r="E67" s="249">
        <v>0.45</v>
      </c>
      <c r="F67" s="220"/>
      <c r="G67" s="220"/>
      <c r="H67" s="220"/>
      <c r="I67" s="220"/>
      <c r="J67" s="220"/>
      <c r="K67" s="220"/>
      <c r="L67" s="220"/>
      <c r="M67" s="220"/>
      <c r="N67" s="219"/>
      <c r="O67" s="219"/>
      <c r="P67" s="219"/>
      <c r="Q67" s="219"/>
      <c r="R67" s="220"/>
      <c r="S67" s="220"/>
      <c r="T67" s="220"/>
      <c r="U67" s="220"/>
      <c r="V67" s="220"/>
      <c r="W67" s="220"/>
      <c r="X67" s="220"/>
      <c r="Y67" s="220"/>
      <c r="Z67" s="209"/>
      <c r="AA67" s="209"/>
      <c r="AB67" s="209"/>
      <c r="AC67" s="209"/>
      <c r="AD67" s="209"/>
      <c r="AE67" s="209"/>
      <c r="AF67" s="209"/>
      <c r="AG67" s="209" t="s">
        <v>234</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3" x14ac:dyDescent="0.2">
      <c r="A68" s="216"/>
      <c r="B68" s="217"/>
      <c r="C68" s="257" t="s">
        <v>580</v>
      </c>
      <c r="D68" s="248"/>
      <c r="E68" s="249">
        <v>1.39</v>
      </c>
      <c r="F68" s="220"/>
      <c r="G68" s="220"/>
      <c r="H68" s="220"/>
      <c r="I68" s="220"/>
      <c r="J68" s="220"/>
      <c r="K68" s="220"/>
      <c r="L68" s="220"/>
      <c r="M68" s="220"/>
      <c r="N68" s="219"/>
      <c r="O68" s="219"/>
      <c r="P68" s="219"/>
      <c r="Q68" s="219"/>
      <c r="R68" s="220"/>
      <c r="S68" s="220"/>
      <c r="T68" s="220"/>
      <c r="U68" s="220"/>
      <c r="V68" s="220"/>
      <c r="W68" s="220"/>
      <c r="X68" s="220"/>
      <c r="Y68" s="220"/>
      <c r="Z68" s="209"/>
      <c r="AA68" s="209"/>
      <c r="AB68" s="209"/>
      <c r="AC68" s="209"/>
      <c r="AD68" s="209"/>
      <c r="AE68" s="209"/>
      <c r="AF68" s="209"/>
      <c r="AG68" s="209" t="s">
        <v>234</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3" x14ac:dyDescent="0.2">
      <c r="A69" s="216"/>
      <c r="B69" s="217"/>
      <c r="C69" s="257" t="s">
        <v>581</v>
      </c>
      <c r="D69" s="248"/>
      <c r="E69" s="249">
        <v>11.54</v>
      </c>
      <c r="F69" s="220"/>
      <c r="G69" s="220"/>
      <c r="H69" s="220"/>
      <c r="I69" s="220"/>
      <c r="J69" s="220"/>
      <c r="K69" s="220"/>
      <c r="L69" s="220"/>
      <c r="M69" s="220"/>
      <c r="N69" s="219"/>
      <c r="O69" s="219"/>
      <c r="P69" s="219"/>
      <c r="Q69" s="219"/>
      <c r="R69" s="220"/>
      <c r="S69" s="220"/>
      <c r="T69" s="220"/>
      <c r="U69" s="220"/>
      <c r="V69" s="220"/>
      <c r="W69" s="220"/>
      <c r="X69" s="220"/>
      <c r="Y69" s="220"/>
      <c r="Z69" s="209"/>
      <c r="AA69" s="209"/>
      <c r="AB69" s="209"/>
      <c r="AC69" s="209"/>
      <c r="AD69" s="209"/>
      <c r="AE69" s="209"/>
      <c r="AF69" s="209"/>
      <c r="AG69" s="209" t="s">
        <v>234</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3" x14ac:dyDescent="0.2">
      <c r="A70" s="216"/>
      <c r="B70" s="217"/>
      <c r="C70" s="257" t="s">
        <v>582</v>
      </c>
      <c r="D70" s="248"/>
      <c r="E70" s="249">
        <v>1.22</v>
      </c>
      <c r="F70" s="220"/>
      <c r="G70" s="220"/>
      <c r="H70" s="220"/>
      <c r="I70" s="220"/>
      <c r="J70" s="220"/>
      <c r="K70" s="220"/>
      <c r="L70" s="220"/>
      <c r="M70" s="220"/>
      <c r="N70" s="219"/>
      <c r="O70" s="219"/>
      <c r="P70" s="219"/>
      <c r="Q70" s="219"/>
      <c r="R70" s="220"/>
      <c r="S70" s="220"/>
      <c r="T70" s="220"/>
      <c r="U70" s="220"/>
      <c r="V70" s="220"/>
      <c r="W70" s="220"/>
      <c r="X70" s="220"/>
      <c r="Y70" s="220"/>
      <c r="Z70" s="209"/>
      <c r="AA70" s="209"/>
      <c r="AB70" s="209"/>
      <c r="AC70" s="209"/>
      <c r="AD70" s="209"/>
      <c r="AE70" s="209"/>
      <c r="AF70" s="209"/>
      <c r="AG70" s="209" t="s">
        <v>234</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3" x14ac:dyDescent="0.2">
      <c r="A71" s="216"/>
      <c r="B71" s="217"/>
      <c r="C71" s="257" t="s">
        <v>583</v>
      </c>
      <c r="D71" s="248"/>
      <c r="E71" s="249">
        <v>4.16</v>
      </c>
      <c r="F71" s="220"/>
      <c r="G71" s="220"/>
      <c r="H71" s="220"/>
      <c r="I71" s="220"/>
      <c r="J71" s="220"/>
      <c r="K71" s="220"/>
      <c r="L71" s="220"/>
      <c r="M71" s="220"/>
      <c r="N71" s="219"/>
      <c r="O71" s="219"/>
      <c r="P71" s="219"/>
      <c r="Q71" s="219"/>
      <c r="R71" s="220"/>
      <c r="S71" s="220"/>
      <c r="T71" s="220"/>
      <c r="U71" s="220"/>
      <c r="V71" s="220"/>
      <c r="W71" s="220"/>
      <c r="X71" s="220"/>
      <c r="Y71" s="220"/>
      <c r="Z71" s="209"/>
      <c r="AA71" s="209"/>
      <c r="AB71" s="209"/>
      <c r="AC71" s="209"/>
      <c r="AD71" s="209"/>
      <c r="AE71" s="209"/>
      <c r="AF71" s="209"/>
      <c r="AG71" s="209" t="s">
        <v>234</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3" x14ac:dyDescent="0.2">
      <c r="A72" s="216"/>
      <c r="B72" s="217"/>
      <c r="C72" s="257" t="s">
        <v>584</v>
      </c>
      <c r="D72" s="248"/>
      <c r="E72" s="249">
        <v>1.53</v>
      </c>
      <c r="F72" s="220"/>
      <c r="G72" s="220"/>
      <c r="H72" s="220"/>
      <c r="I72" s="220"/>
      <c r="J72" s="220"/>
      <c r="K72" s="220"/>
      <c r="L72" s="220"/>
      <c r="M72" s="220"/>
      <c r="N72" s="219"/>
      <c r="O72" s="219"/>
      <c r="P72" s="219"/>
      <c r="Q72" s="219"/>
      <c r="R72" s="220"/>
      <c r="S72" s="220"/>
      <c r="T72" s="220"/>
      <c r="U72" s="220"/>
      <c r="V72" s="220"/>
      <c r="W72" s="220"/>
      <c r="X72" s="220"/>
      <c r="Y72" s="220"/>
      <c r="Z72" s="209"/>
      <c r="AA72" s="209"/>
      <c r="AB72" s="209"/>
      <c r="AC72" s="209"/>
      <c r="AD72" s="209"/>
      <c r="AE72" s="209"/>
      <c r="AF72" s="209"/>
      <c r="AG72" s="209" t="s">
        <v>234</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3" x14ac:dyDescent="0.2">
      <c r="A73" s="216"/>
      <c r="B73" s="217"/>
      <c r="C73" s="257" t="s">
        <v>585</v>
      </c>
      <c r="D73" s="248"/>
      <c r="E73" s="249">
        <v>0.95</v>
      </c>
      <c r="F73" s="220"/>
      <c r="G73" s="220"/>
      <c r="H73" s="220"/>
      <c r="I73" s="220"/>
      <c r="J73" s="220"/>
      <c r="K73" s="220"/>
      <c r="L73" s="220"/>
      <c r="M73" s="220"/>
      <c r="N73" s="219"/>
      <c r="O73" s="219"/>
      <c r="P73" s="219"/>
      <c r="Q73" s="219"/>
      <c r="R73" s="220"/>
      <c r="S73" s="220"/>
      <c r="T73" s="220"/>
      <c r="U73" s="220"/>
      <c r="V73" s="220"/>
      <c r="W73" s="220"/>
      <c r="X73" s="220"/>
      <c r="Y73" s="220"/>
      <c r="Z73" s="209"/>
      <c r="AA73" s="209"/>
      <c r="AB73" s="209"/>
      <c r="AC73" s="209"/>
      <c r="AD73" s="209"/>
      <c r="AE73" s="209"/>
      <c r="AF73" s="209"/>
      <c r="AG73" s="209" t="s">
        <v>234</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3" x14ac:dyDescent="0.2">
      <c r="A74" s="216"/>
      <c r="B74" s="217"/>
      <c r="C74" s="257" t="s">
        <v>586</v>
      </c>
      <c r="D74" s="248"/>
      <c r="E74" s="249">
        <v>1.68</v>
      </c>
      <c r="F74" s="220"/>
      <c r="G74" s="220"/>
      <c r="H74" s="220"/>
      <c r="I74" s="220"/>
      <c r="J74" s="220"/>
      <c r="K74" s="220"/>
      <c r="L74" s="220"/>
      <c r="M74" s="220"/>
      <c r="N74" s="219"/>
      <c r="O74" s="219"/>
      <c r="P74" s="219"/>
      <c r="Q74" s="219"/>
      <c r="R74" s="220"/>
      <c r="S74" s="220"/>
      <c r="T74" s="220"/>
      <c r="U74" s="220"/>
      <c r="V74" s="220"/>
      <c r="W74" s="220"/>
      <c r="X74" s="220"/>
      <c r="Y74" s="220"/>
      <c r="Z74" s="209"/>
      <c r="AA74" s="209"/>
      <c r="AB74" s="209"/>
      <c r="AC74" s="209"/>
      <c r="AD74" s="209"/>
      <c r="AE74" s="209"/>
      <c r="AF74" s="209"/>
      <c r="AG74" s="209" t="s">
        <v>234</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3" x14ac:dyDescent="0.2">
      <c r="A75" s="216"/>
      <c r="B75" s="217"/>
      <c r="C75" s="257" t="s">
        <v>587</v>
      </c>
      <c r="D75" s="248"/>
      <c r="E75" s="249">
        <v>4.25</v>
      </c>
      <c r="F75" s="220"/>
      <c r="G75" s="220"/>
      <c r="H75" s="220"/>
      <c r="I75" s="220"/>
      <c r="J75" s="220"/>
      <c r="K75" s="220"/>
      <c r="L75" s="220"/>
      <c r="M75" s="220"/>
      <c r="N75" s="219"/>
      <c r="O75" s="219"/>
      <c r="P75" s="219"/>
      <c r="Q75" s="219"/>
      <c r="R75" s="220"/>
      <c r="S75" s="220"/>
      <c r="T75" s="220"/>
      <c r="U75" s="220"/>
      <c r="V75" s="220"/>
      <c r="W75" s="220"/>
      <c r="X75" s="220"/>
      <c r="Y75" s="220"/>
      <c r="Z75" s="209"/>
      <c r="AA75" s="209"/>
      <c r="AB75" s="209"/>
      <c r="AC75" s="209"/>
      <c r="AD75" s="209"/>
      <c r="AE75" s="209"/>
      <c r="AF75" s="209"/>
      <c r="AG75" s="209" t="s">
        <v>234</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3" x14ac:dyDescent="0.2">
      <c r="A76" s="216"/>
      <c r="B76" s="217"/>
      <c r="C76" s="257" t="s">
        <v>588</v>
      </c>
      <c r="D76" s="248"/>
      <c r="E76" s="249">
        <v>2.2200000000000002</v>
      </c>
      <c r="F76" s="220"/>
      <c r="G76" s="220"/>
      <c r="H76" s="220"/>
      <c r="I76" s="220"/>
      <c r="J76" s="220"/>
      <c r="K76" s="220"/>
      <c r="L76" s="220"/>
      <c r="M76" s="220"/>
      <c r="N76" s="219"/>
      <c r="O76" s="219"/>
      <c r="P76" s="219"/>
      <c r="Q76" s="219"/>
      <c r="R76" s="220"/>
      <c r="S76" s="220"/>
      <c r="T76" s="220"/>
      <c r="U76" s="220"/>
      <c r="V76" s="220"/>
      <c r="W76" s="220"/>
      <c r="X76" s="220"/>
      <c r="Y76" s="220"/>
      <c r="Z76" s="209"/>
      <c r="AA76" s="209"/>
      <c r="AB76" s="209"/>
      <c r="AC76" s="209"/>
      <c r="AD76" s="209"/>
      <c r="AE76" s="209"/>
      <c r="AF76" s="209"/>
      <c r="AG76" s="209" t="s">
        <v>234</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3" x14ac:dyDescent="0.2">
      <c r="A77" s="216"/>
      <c r="B77" s="217"/>
      <c r="C77" s="257" t="s">
        <v>589</v>
      </c>
      <c r="D77" s="248"/>
      <c r="E77" s="249">
        <v>2.2799999999999998</v>
      </c>
      <c r="F77" s="220"/>
      <c r="G77" s="220"/>
      <c r="H77" s="220"/>
      <c r="I77" s="220"/>
      <c r="J77" s="220"/>
      <c r="K77" s="220"/>
      <c r="L77" s="220"/>
      <c r="M77" s="220"/>
      <c r="N77" s="219"/>
      <c r="O77" s="219"/>
      <c r="P77" s="219"/>
      <c r="Q77" s="219"/>
      <c r="R77" s="220"/>
      <c r="S77" s="220"/>
      <c r="T77" s="220"/>
      <c r="U77" s="220"/>
      <c r="V77" s="220"/>
      <c r="W77" s="220"/>
      <c r="X77" s="220"/>
      <c r="Y77" s="220"/>
      <c r="Z77" s="209"/>
      <c r="AA77" s="209"/>
      <c r="AB77" s="209"/>
      <c r="AC77" s="209"/>
      <c r="AD77" s="209"/>
      <c r="AE77" s="209"/>
      <c r="AF77" s="209"/>
      <c r="AG77" s="209" t="s">
        <v>234</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33.75" outlineLevel="1" x14ac:dyDescent="0.2">
      <c r="A78" s="233">
        <v>16</v>
      </c>
      <c r="B78" s="234" t="s">
        <v>590</v>
      </c>
      <c r="C78" s="243" t="s">
        <v>591</v>
      </c>
      <c r="D78" s="235" t="s">
        <v>230</v>
      </c>
      <c r="E78" s="236">
        <v>18.47</v>
      </c>
      <c r="F78" s="237"/>
      <c r="G78" s="238">
        <f>ROUND(E78*F78,2)</f>
        <v>0</v>
      </c>
      <c r="H78" s="237"/>
      <c r="I78" s="238">
        <f>ROUND(E78*H78,2)</f>
        <v>0</v>
      </c>
      <c r="J78" s="237"/>
      <c r="K78" s="238">
        <f>ROUND(E78*J78,2)</f>
        <v>0</v>
      </c>
      <c r="L78" s="238">
        <v>21</v>
      </c>
      <c r="M78" s="238">
        <f>G78*(1+L78/100)</f>
        <v>0</v>
      </c>
      <c r="N78" s="236">
        <v>1.2149999999999999E-2</v>
      </c>
      <c r="O78" s="236">
        <f>ROUND(E78*N78,2)</f>
        <v>0.22</v>
      </c>
      <c r="P78" s="236">
        <v>0</v>
      </c>
      <c r="Q78" s="236">
        <f>ROUND(E78*P78,2)</f>
        <v>0</v>
      </c>
      <c r="R78" s="238"/>
      <c r="S78" s="238" t="s">
        <v>195</v>
      </c>
      <c r="T78" s="239" t="s">
        <v>196</v>
      </c>
      <c r="U78" s="220">
        <v>1.01</v>
      </c>
      <c r="V78" s="220">
        <f>ROUND(E78*U78,2)</f>
        <v>18.649999999999999</v>
      </c>
      <c r="W78" s="220"/>
      <c r="X78" s="220" t="s">
        <v>231</v>
      </c>
      <c r="Y78" s="220" t="s">
        <v>197</v>
      </c>
      <c r="Z78" s="209"/>
      <c r="AA78" s="209"/>
      <c r="AB78" s="209"/>
      <c r="AC78" s="209"/>
      <c r="AD78" s="209"/>
      <c r="AE78" s="209"/>
      <c r="AF78" s="209"/>
      <c r="AG78" s="209" t="s">
        <v>232</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2" x14ac:dyDescent="0.2">
      <c r="A79" s="216"/>
      <c r="B79" s="217"/>
      <c r="C79" s="257" t="s">
        <v>592</v>
      </c>
      <c r="D79" s="248"/>
      <c r="E79" s="249"/>
      <c r="F79" s="220"/>
      <c r="G79" s="220"/>
      <c r="H79" s="220"/>
      <c r="I79" s="220"/>
      <c r="J79" s="220"/>
      <c r="K79" s="220"/>
      <c r="L79" s="220"/>
      <c r="M79" s="220"/>
      <c r="N79" s="219"/>
      <c r="O79" s="219"/>
      <c r="P79" s="219"/>
      <c r="Q79" s="219"/>
      <c r="R79" s="220"/>
      <c r="S79" s="220"/>
      <c r="T79" s="220"/>
      <c r="U79" s="220"/>
      <c r="V79" s="220"/>
      <c r="W79" s="220"/>
      <c r="X79" s="220"/>
      <c r="Y79" s="220"/>
      <c r="Z79" s="209"/>
      <c r="AA79" s="209"/>
      <c r="AB79" s="209"/>
      <c r="AC79" s="209"/>
      <c r="AD79" s="209"/>
      <c r="AE79" s="209"/>
      <c r="AF79" s="209"/>
      <c r="AG79" s="209" t="s">
        <v>234</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3" x14ac:dyDescent="0.2">
      <c r="A80" s="216"/>
      <c r="B80" s="217"/>
      <c r="C80" s="257" t="s">
        <v>593</v>
      </c>
      <c r="D80" s="248"/>
      <c r="E80" s="249">
        <v>4.8600000000000003</v>
      </c>
      <c r="F80" s="220"/>
      <c r="G80" s="220"/>
      <c r="H80" s="220"/>
      <c r="I80" s="220"/>
      <c r="J80" s="220"/>
      <c r="K80" s="220"/>
      <c r="L80" s="220"/>
      <c r="M80" s="220"/>
      <c r="N80" s="219"/>
      <c r="O80" s="219"/>
      <c r="P80" s="219"/>
      <c r="Q80" s="219"/>
      <c r="R80" s="220"/>
      <c r="S80" s="220"/>
      <c r="T80" s="220"/>
      <c r="U80" s="220"/>
      <c r="V80" s="220"/>
      <c r="W80" s="220"/>
      <c r="X80" s="220"/>
      <c r="Y80" s="220"/>
      <c r="Z80" s="209"/>
      <c r="AA80" s="209"/>
      <c r="AB80" s="209"/>
      <c r="AC80" s="209"/>
      <c r="AD80" s="209"/>
      <c r="AE80" s="209"/>
      <c r="AF80" s="209"/>
      <c r="AG80" s="209" t="s">
        <v>234</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3" x14ac:dyDescent="0.2">
      <c r="A81" s="216"/>
      <c r="B81" s="217"/>
      <c r="C81" s="257" t="s">
        <v>594</v>
      </c>
      <c r="D81" s="248"/>
      <c r="E81" s="249">
        <v>4.08</v>
      </c>
      <c r="F81" s="220"/>
      <c r="G81" s="220"/>
      <c r="H81" s="220"/>
      <c r="I81" s="220"/>
      <c r="J81" s="220"/>
      <c r="K81" s="220"/>
      <c r="L81" s="220"/>
      <c r="M81" s="220"/>
      <c r="N81" s="219"/>
      <c r="O81" s="219"/>
      <c r="P81" s="219"/>
      <c r="Q81" s="219"/>
      <c r="R81" s="220"/>
      <c r="S81" s="220"/>
      <c r="T81" s="220"/>
      <c r="U81" s="220"/>
      <c r="V81" s="220"/>
      <c r="W81" s="220"/>
      <c r="X81" s="220"/>
      <c r="Y81" s="220"/>
      <c r="Z81" s="209"/>
      <c r="AA81" s="209"/>
      <c r="AB81" s="209"/>
      <c r="AC81" s="209"/>
      <c r="AD81" s="209"/>
      <c r="AE81" s="209"/>
      <c r="AF81" s="209"/>
      <c r="AG81" s="209" t="s">
        <v>234</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3" x14ac:dyDescent="0.2">
      <c r="A82" s="216"/>
      <c r="B82" s="217"/>
      <c r="C82" s="257" t="s">
        <v>595</v>
      </c>
      <c r="D82" s="248"/>
      <c r="E82" s="249">
        <v>1.39</v>
      </c>
      <c r="F82" s="220"/>
      <c r="G82" s="220"/>
      <c r="H82" s="220"/>
      <c r="I82" s="220"/>
      <c r="J82" s="220"/>
      <c r="K82" s="220"/>
      <c r="L82" s="220"/>
      <c r="M82" s="220"/>
      <c r="N82" s="219"/>
      <c r="O82" s="219"/>
      <c r="P82" s="219"/>
      <c r="Q82" s="219"/>
      <c r="R82" s="220"/>
      <c r="S82" s="220"/>
      <c r="T82" s="220"/>
      <c r="U82" s="220"/>
      <c r="V82" s="220"/>
      <c r="W82" s="220"/>
      <c r="X82" s="220"/>
      <c r="Y82" s="220"/>
      <c r="Z82" s="209"/>
      <c r="AA82" s="209"/>
      <c r="AB82" s="209"/>
      <c r="AC82" s="209"/>
      <c r="AD82" s="209"/>
      <c r="AE82" s="209"/>
      <c r="AF82" s="209"/>
      <c r="AG82" s="209" t="s">
        <v>234</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3" x14ac:dyDescent="0.2">
      <c r="A83" s="216"/>
      <c r="B83" s="217"/>
      <c r="C83" s="257" t="s">
        <v>596</v>
      </c>
      <c r="D83" s="248"/>
      <c r="E83" s="249">
        <v>1.07</v>
      </c>
      <c r="F83" s="220"/>
      <c r="G83" s="220"/>
      <c r="H83" s="220"/>
      <c r="I83" s="220"/>
      <c r="J83" s="220"/>
      <c r="K83" s="220"/>
      <c r="L83" s="220"/>
      <c r="M83" s="220"/>
      <c r="N83" s="219"/>
      <c r="O83" s="219"/>
      <c r="P83" s="219"/>
      <c r="Q83" s="219"/>
      <c r="R83" s="220"/>
      <c r="S83" s="220"/>
      <c r="T83" s="220"/>
      <c r="U83" s="220"/>
      <c r="V83" s="220"/>
      <c r="W83" s="220"/>
      <c r="X83" s="220"/>
      <c r="Y83" s="220"/>
      <c r="Z83" s="209"/>
      <c r="AA83" s="209"/>
      <c r="AB83" s="209"/>
      <c r="AC83" s="209"/>
      <c r="AD83" s="209"/>
      <c r="AE83" s="209"/>
      <c r="AF83" s="209"/>
      <c r="AG83" s="209" t="s">
        <v>234</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3" x14ac:dyDescent="0.2">
      <c r="A84" s="216"/>
      <c r="B84" s="217"/>
      <c r="C84" s="257" t="s">
        <v>597</v>
      </c>
      <c r="D84" s="248"/>
      <c r="E84" s="249">
        <v>2.54</v>
      </c>
      <c r="F84" s="220"/>
      <c r="G84" s="220"/>
      <c r="H84" s="220"/>
      <c r="I84" s="220"/>
      <c r="J84" s="220"/>
      <c r="K84" s="220"/>
      <c r="L84" s="220"/>
      <c r="M84" s="220"/>
      <c r="N84" s="219"/>
      <c r="O84" s="219"/>
      <c r="P84" s="219"/>
      <c r="Q84" s="219"/>
      <c r="R84" s="220"/>
      <c r="S84" s="220"/>
      <c r="T84" s="220"/>
      <c r="U84" s="220"/>
      <c r="V84" s="220"/>
      <c r="W84" s="220"/>
      <c r="X84" s="220"/>
      <c r="Y84" s="220"/>
      <c r="Z84" s="209"/>
      <c r="AA84" s="209"/>
      <c r="AB84" s="209"/>
      <c r="AC84" s="209"/>
      <c r="AD84" s="209"/>
      <c r="AE84" s="209"/>
      <c r="AF84" s="209"/>
      <c r="AG84" s="209" t="s">
        <v>234</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3" x14ac:dyDescent="0.2">
      <c r="A85" s="216"/>
      <c r="B85" s="217"/>
      <c r="C85" s="257" t="s">
        <v>598</v>
      </c>
      <c r="D85" s="248"/>
      <c r="E85" s="249">
        <v>1.81</v>
      </c>
      <c r="F85" s="220"/>
      <c r="G85" s="220"/>
      <c r="H85" s="220"/>
      <c r="I85" s="220"/>
      <c r="J85" s="220"/>
      <c r="K85" s="220"/>
      <c r="L85" s="220"/>
      <c r="M85" s="220"/>
      <c r="N85" s="219"/>
      <c r="O85" s="219"/>
      <c r="P85" s="219"/>
      <c r="Q85" s="219"/>
      <c r="R85" s="220"/>
      <c r="S85" s="220"/>
      <c r="T85" s="220"/>
      <c r="U85" s="220"/>
      <c r="V85" s="220"/>
      <c r="W85" s="220"/>
      <c r="X85" s="220"/>
      <c r="Y85" s="220"/>
      <c r="Z85" s="209"/>
      <c r="AA85" s="209"/>
      <c r="AB85" s="209"/>
      <c r="AC85" s="209"/>
      <c r="AD85" s="209"/>
      <c r="AE85" s="209"/>
      <c r="AF85" s="209"/>
      <c r="AG85" s="209" t="s">
        <v>234</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3" x14ac:dyDescent="0.2">
      <c r="A86" s="216"/>
      <c r="B86" s="217"/>
      <c r="C86" s="257" t="s">
        <v>599</v>
      </c>
      <c r="D86" s="248"/>
      <c r="E86" s="249">
        <v>2.72</v>
      </c>
      <c r="F86" s="220"/>
      <c r="G86" s="220"/>
      <c r="H86" s="220"/>
      <c r="I86" s="220"/>
      <c r="J86" s="220"/>
      <c r="K86" s="220"/>
      <c r="L86" s="220"/>
      <c r="M86" s="220"/>
      <c r="N86" s="219"/>
      <c r="O86" s="219"/>
      <c r="P86" s="219"/>
      <c r="Q86" s="219"/>
      <c r="R86" s="220"/>
      <c r="S86" s="220"/>
      <c r="T86" s="220"/>
      <c r="U86" s="220"/>
      <c r="V86" s="220"/>
      <c r="W86" s="220"/>
      <c r="X86" s="220"/>
      <c r="Y86" s="220"/>
      <c r="Z86" s="209"/>
      <c r="AA86" s="209"/>
      <c r="AB86" s="209"/>
      <c r="AC86" s="209"/>
      <c r="AD86" s="209"/>
      <c r="AE86" s="209"/>
      <c r="AF86" s="209"/>
      <c r="AG86" s="209" t="s">
        <v>234</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33.75" outlineLevel="1" x14ac:dyDescent="0.2">
      <c r="A87" s="233">
        <v>17</v>
      </c>
      <c r="B87" s="234" t="s">
        <v>600</v>
      </c>
      <c r="C87" s="243" t="s">
        <v>601</v>
      </c>
      <c r="D87" s="235" t="s">
        <v>333</v>
      </c>
      <c r="E87" s="236">
        <v>15.9</v>
      </c>
      <c r="F87" s="237"/>
      <c r="G87" s="238">
        <f>ROUND(E87*F87,2)</f>
        <v>0</v>
      </c>
      <c r="H87" s="237"/>
      <c r="I87" s="238">
        <f>ROUND(E87*H87,2)</f>
        <v>0</v>
      </c>
      <c r="J87" s="237"/>
      <c r="K87" s="238">
        <f>ROUND(E87*J87,2)</f>
        <v>0</v>
      </c>
      <c r="L87" s="238">
        <v>21</v>
      </c>
      <c r="M87" s="238">
        <f>G87*(1+L87/100)</f>
        <v>0</v>
      </c>
      <c r="N87" s="236">
        <v>1.7160000000000002E-2</v>
      </c>
      <c r="O87" s="236">
        <f>ROUND(E87*N87,2)</f>
        <v>0.27</v>
      </c>
      <c r="P87" s="236">
        <v>0</v>
      </c>
      <c r="Q87" s="236">
        <f>ROUND(E87*P87,2)</f>
        <v>0</v>
      </c>
      <c r="R87" s="238"/>
      <c r="S87" s="238" t="s">
        <v>195</v>
      </c>
      <c r="T87" s="239" t="s">
        <v>196</v>
      </c>
      <c r="U87" s="220">
        <v>2.1379999999999999</v>
      </c>
      <c r="V87" s="220">
        <f>ROUND(E87*U87,2)</f>
        <v>33.99</v>
      </c>
      <c r="W87" s="220"/>
      <c r="X87" s="220" t="s">
        <v>231</v>
      </c>
      <c r="Y87" s="220" t="s">
        <v>197</v>
      </c>
      <c r="Z87" s="209"/>
      <c r="AA87" s="209"/>
      <c r="AB87" s="209"/>
      <c r="AC87" s="209"/>
      <c r="AD87" s="209"/>
      <c r="AE87" s="209"/>
      <c r="AF87" s="209"/>
      <c r="AG87" s="209" t="s">
        <v>232</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2" x14ac:dyDescent="0.2">
      <c r="A88" s="216"/>
      <c r="B88" s="217"/>
      <c r="C88" s="257" t="s">
        <v>602</v>
      </c>
      <c r="D88" s="248"/>
      <c r="E88" s="249">
        <v>15.9</v>
      </c>
      <c r="F88" s="220"/>
      <c r="G88" s="220"/>
      <c r="H88" s="220"/>
      <c r="I88" s="220"/>
      <c r="J88" s="220"/>
      <c r="K88" s="220"/>
      <c r="L88" s="220"/>
      <c r="M88" s="220"/>
      <c r="N88" s="219"/>
      <c r="O88" s="219"/>
      <c r="P88" s="219"/>
      <c r="Q88" s="219"/>
      <c r="R88" s="220"/>
      <c r="S88" s="220"/>
      <c r="T88" s="220"/>
      <c r="U88" s="220"/>
      <c r="V88" s="220"/>
      <c r="W88" s="220"/>
      <c r="X88" s="220"/>
      <c r="Y88" s="220"/>
      <c r="Z88" s="209"/>
      <c r="AA88" s="209"/>
      <c r="AB88" s="209"/>
      <c r="AC88" s="209"/>
      <c r="AD88" s="209"/>
      <c r="AE88" s="209"/>
      <c r="AF88" s="209"/>
      <c r="AG88" s="209" t="s">
        <v>234</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22.5" outlineLevel="1" x14ac:dyDescent="0.2">
      <c r="A89" s="233">
        <v>18</v>
      </c>
      <c r="B89" s="234" t="s">
        <v>603</v>
      </c>
      <c r="C89" s="243" t="s">
        <v>604</v>
      </c>
      <c r="D89" s="235" t="s">
        <v>451</v>
      </c>
      <c r="E89" s="236">
        <v>1.0370000000000001E-2</v>
      </c>
      <c r="F89" s="237"/>
      <c r="G89" s="238">
        <f>ROUND(E89*F89,2)</f>
        <v>0</v>
      </c>
      <c r="H89" s="237"/>
      <c r="I89" s="238">
        <f>ROUND(E89*H89,2)</f>
        <v>0</v>
      </c>
      <c r="J89" s="237"/>
      <c r="K89" s="238">
        <f>ROUND(E89*J89,2)</f>
        <v>0</v>
      </c>
      <c r="L89" s="238">
        <v>21</v>
      </c>
      <c r="M89" s="238">
        <f>G89*(1+L89/100)</f>
        <v>0</v>
      </c>
      <c r="N89" s="236">
        <v>1</v>
      </c>
      <c r="O89" s="236">
        <f>ROUND(E89*N89,2)</f>
        <v>0.01</v>
      </c>
      <c r="P89" s="236">
        <v>0</v>
      </c>
      <c r="Q89" s="236">
        <f>ROUND(E89*P89,2)</f>
        <v>0</v>
      </c>
      <c r="R89" s="238"/>
      <c r="S89" s="238" t="s">
        <v>195</v>
      </c>
      <c r="T89" s="239" t="s">
        <v>196</v>
      </c>
      <c r="U89" s="220">
        <v>0</v>
      </c>
      <c r="V89" s="220">
        <f>ROUND(E89*U89,2)</f>
        <v>0</v>
      </c>
      <c r="W89" s="220"/>
      <c r="X89" s="220" t="s">
        <v>605</v>
      </c>
      <c r="Y89" s="220" t="s">
        <v>197</v>
      </c>
      <c r="Z89" s="209"/>
      <c r="AA89" s="209"/>
      <c r="AB89" s="209"/>
      <c r="AC89" s="209"/>
      <c r="AD89" s="209"/>
      <c r="AE89" s="209"/>
      <c r="AF89" s="209"/>
      <c r="AG89" s="209" t="s">
        <v>606</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2" x14ac:dyDescent="0.2">
      <c r="A90" s="216"/>
      <c r="B90" s="217"/>
      <c r="C90" s="257" t="s">
        <v>607</v>
      </c>
      <c r="D90" s="248"/>
      <c r="E90" s="249">
        <v>0.01</v>
      </c>
      <c r="F90" s="220"/>
      <c r="G90" s="220"/>
      <c r="H90" s="220"/>
      <c r="I90" s="220"/>
      <c r="J90" s="220"/>
      <c r="K90" s="220"/>
      <c r="L90" s="220"/>
      <c r="M90" s="220"/>
      <c r="N90" s="219"/>
      <c r="O90" s="219"/>
      <c r="P90" s="219"/>
      <c r="Q90" s="219"/>
      <c r="R90" s="220"/>
      <c r="S90" s="220"/>
      <c r="T90" s="220"/>
      <c r="U90" s="220"/>
      <c r="V90" s="220"/>
      <c r="W90" s="220"/>
      <c r="X90" s="220"/>
      <c r="Y90" s="220"/>
      <c r="Z90" s="209"/>
      <c r="AA90" s="209"/>
      <c r="AB90" s="209"/>
      <c r="AC90" s="209"/>
      <c r="AD90" s="209"/>
      <c r="AE90" s="209"/>
      <c r="AF90" s="209"/>
      <c r="AG90" s="209" t="s">
        <v>234</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x14ac:dyDescent="0.2">
      <c r="A91" s="223" t="s">
        <v>190</v>
      </c>
      <c r="B91" s="224" t="s">
        <v>83</v>
      </c>
      <c r="C91" s="242" t="s">
        <v>84</v>
      </c>
      <c r="D91" s="225"/>
      <c r="E91" s="226"/>
      <c r="F91" s="227"/>
      <c r="G91" s="227">
        <f>SUMIF(AG92:AG103,"&lt;&gt;NOR",G92:G103)</f>
        <v>0</v>
      </c>
      <c r="H91" s="227"/>
      <c r="I91" s="227">
        <f>SUM(I92:I103)</f>
        <v>0</v>
      </c>
      <c r="J91" s="227"/>
      <c r="K91" s="227">
        <f>SUM(K92:K103)</f>
        <v>0</v>
      </c>
      <c r="L91" s="227"/>
      <c r="M91" s="227">
        <f>SUM(M92:M103)</f>
        <v>0</v>
      </c>
      <c r="N91" s="226"/>
      <c r="O91" s="226">
        <f>SUM(O92:O103)</f>
        <v>2.84</v>
      </c>
      <c r="P91" s="226"/>
      <c r="Q91" s="226">
        <f>SUM(Q92:Q103)</f>
        <v>0</v>
      </c>
      <c r="R91" s="227"/>
      <c r="S91" s="227"/>
      <c r="T91" s="228"/>
      <c r="U91" s="222"/>
      <c r="V91" s="222">
        <f>SUM(V92:V103)</f>
        <v>19.440000000000001</v>
      </c>
      <c r="W91" s="222"/>
      <c r="X91" s="222"/>
      <c r="Y91" s="222"/>
      <c r="AG91" t="s">
        <v>191</v>
      </c>
    </row>
    <row r="92" spans="1:60" outlineLevel="1" x14ac:dyDescent="0.2">
      <c r="A92" s="233">
        <v>19</v>
      </c>
      <c r="B92" s="234" t="s">
        <v>608</v>
      </c>
      <c r="C92" s="243" t="s">
        <v>609</v>
      </c>
      <c r="D92" s="235" t="s">
        <v>291</v>
      </c>
      <c r="E92" s="236">
        <v>4</v>
      </c>
      <c r="F92" s="237"/>
      <c r="G92" s="238">
        <f>ROUND(E92*F92,2)</f>
        <v>0</v>
      </c>
      <c r="H92" s="237"/>
      <c r="I92" s="238">
        <f>ROUND(E92*H92,2)</f>
        <v>0</v>
      </c>
      <c r="J92" s="237"/>
      <c r="K92" s="238">
        <f>ROUND(E92*J92,2)</f>
        <v>0</v>
      </c>
      <c r="L92" s="238">
        <v>21</v>
      </c>
      <c r="M92" s="238">
        <f>G92*(1+L92/100)</f>
        <v>0</v>
      </c>
      <c r="N92" s="236">
        <v>2.094E-2</v>
      </c>
      <c r="O92" s="236">
        <f>ROUND(E92*N92,2)</f>
        <v>0.08</v>
      </c>
      <c r="P92" s="236">
        <v>0</v>
      </c>
      <c r="Q92" s="236">
        <f>ROUND(E92*P92,2)</f>
        <v>0</v>
      </c>
      <c r="R92" s="238"/>
      <c r="S92" s="238" t="s">
        <v>195</v>
      </c>
      <c r="T92" s="239" t="s">
        <v>196</v>
      </c>
      <c r="U92" s="220">
        <v>0.2014</v>
      </c>
      <c r="V92" s="220">
        <f>ROUND(E92*U92,2)</f>
        <v>0.81</v>
      </c>
      <c r="W92" s="220"/>
      <c r="X92" s="220" t="s">
        <v>231</v>
      </c>
      <c r="Y92" s="220" t="s">
        <v>197</v>
      </c>
      <c r="Z92" s="209"/>
      <c r="AA92" s="209"/>
      <c r="AB92" s="209"/>
      <c r="AC92" s="209"/>
      <c r="AD92" s="209"/>
      <c r="AE92" s="209"/>
      <c r="AF92" s="209"/>
      <c r="AG92" s="209" t="s">
        <v>232</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2" x14ac:dyDescent="0.2">
      <c r="A93" s="216"/>
      <c r="B93" s="217"/>
      <c r="C93" s="257" t="s">
        <v>610</v>
      </c>
      <c r="D93" s="248"/>
      <c r="E93" s="249">
        <v>4</v>
      </c>
      <c r="F93" s="220"/>
      <c r="G93" s="220"/>
      <c r="H93" s="220"/>
      <c r="I93" s="220"/>
      <c r="J93" s="220"/>
      <c r="K93" s="220"/>
      <c r="L93" s="220"/>
      <c r="M93" s="220"/>
      <c r="N93" s="219"/>
      <c r="O93" s="219"/>
      <c r="P93" s="219"/>
      <c r="Q93" s="219"/>
      <c r="R93" s="220"/>
      <c r="S93" s="220"/>
      <c r="T93" s="220"/>
      <c r="U93" s="220"/>
      <c r="V93" s="220"/>
      <c r="W93" s="220"/>
      <c r="X93" s="220"/>
      <c r="Y93" s="220"/>
      <c r="Z93" s="209"/>
      <c r="AA93" s="209"/>
      <c r="AB93" s="209"/>
      <c r="AC93" s="209"/>
      <c r="AD93" s="209"/>
      <c r="AE93" s="209"/>
      <c r="AF93" s="209"/>
      <c r="AG93" s="209" t="s">
        <v>234</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22.5" outlineLevel="1" x14ac:dyDescent="0.2">
      <c r="A94" s="233">
        <v>20</v>
      </c>
      <c r="B94" s="234" t="s">
        <v>611</v>
      </c>
      <c r="C94" s="243" t="s">
        <v>612</v>
      </c>
      <c r="D94" s="235" t="s">
        <v>267</v>
      </c>
      <c r="E94" s="236">
        <v>1.01098</v>
      </c>
      <c r="F94" s="237"/>
      <c r="G94" s="238">
        <f>ROUND(E94*F94,2)</f>
        <v>0</v>
      </c>
      <c r="H94" s="237"/>
      <c r="I94" s="238">
        <f>ROUND(E94*H94,2)</f>
        <v>0</v>
      </c>
      <c r="J94" s="237"/>
      <c r="K94" s="238">
        <f>ROUND(E94*J94,2)</f>
        <v>0</v>
      </c>
      <c r="L94" s="238">
        <v>21</v>
      </c>
      <c r="M94" s="238">
        <f>G94*(1+L94/100)</f>
        <v>0</v>
      </c>
      <c r="N94" s="236">
        <v>2.52508</v>
      </c>
      <c r="O94" s="236">
        <f>ROUND(E94*N94,2)</f>
        <v>2.5499999999999998</v>
      </c>
      <c r="P94" s="236">
        <v>0</v>
      </c>
      <c r="Q94" s="236">
        <f>ROUND(E94*P94,2)</f>
        <v>0</v>
      </c>
      <c r="R94" s="238"/>
      <c r="S94" s="238" t="s">
        <v>195</v>
      </c>
      <c r="T94" s="239" t="s">
        <v>196</v>
      </c>
      <c r="U94" s="220">
        <v>3.6749999999999998</v>
      </c>
      <c r="V94" s="220">
        <f>ROUND(E94*U94,2)</f>
        <v>3.72</v>
      </c>
      <c r="W94" s="220"/>
      <c r="X94" s="220" t="s">
        <v>231</v>
      </c>
      <c r="Y94" s="220" t="s">
        <v>197</v>
      </c>
      <c r="Z94" s="209"/>
      <c r="AA94" s="209"/>
      <c r="AB94" s="209"/>
      <c r="AC94" s="209"/>
      <c r="AD94" s="209"/>
      <c r="AE94" s="209"/>
      <c r="AF94" s="209"/>
      <c r="AG94" s="209" t="s">
        <v>232</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2" x14ac:dyDescent="0.2">
      <c r="A95" s="216"/>
      <c r="B95" s="217"/>
      <c r="C95" s="257" t="s">
        <v>613</v>
      </c>
      <c r="D95" s="248"/>
      <c r="E95" s="249">
        <v>0.37</v>
      </c>
      <c r="F95" s="220"/>
      <c r="G95" s="220"/>
      <c r="H95" s="220"/>
      <c r="I95" s="220"/>
      <c r="J95" s="220"/>
      <c r="K95" s="220"/>
      <c r="L95" s="220"/>
      <c r="M95" s="220"/>
      <c r="N95" s="219"/>
      <c r="O95" s="219"/>
      <c r="P95" s="219"/>
      <c r="Q95" s="219"/>
      <c r="R95" s="220"/>
      <c r="S95" s="220"/>
      <c r="T95" s="220"/>
      <c r="U95" s="220"/>
      <c r="V95" s="220"/>
      <c r="W95" s="220"/>
      <c r="X95" s="220"/>
      <c r="Y95" s="220"/>
      <c r="Z95" s="209"/>
      <c r="AA95" s="209"/>
      <c r="AB95" s="209"/>
      <c r="AC95" s="209"/>
      <c r="AD95" s="209"/>
      <c r="AE95" s="209"/>
      <c r="AF95" s="209"/>
      <c r="AG95" s="209" t="s">
        <v>234</v>
      </c>
      <c r="AH95" s="209">
        <v>0</v>
      </c>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3" x14ac:dyDescent="0.2">
      <c r="A96" s="216"/>
      <c r="B96" s="217"/>
      <c r="C96" s="257" t="s">
        <v>614</v>
      </c>
      <c r="D96" s="248"/>
      <c r="E96" s="249">
        <v>0.65</v>
      </c>
      <c r="F96" s="220"/>
      <c r="G96" s="220"/>
      <c r="H96" s="220"/>
      <c r="I96" s="220"/>
      <c r="J96" s="220"/>
      <c r="K96" s="220"/>
      <c r="L96" s="220"/>
      <c r="M96" s="220"/>
      <c r="N96" s="219"/>
      <c r="O96" s="219"/>
      <c r="P96" s="219"/>
      <c r="Q96" s="219"/>
      <c r="R96" s="220"/>
      <c r="S96" s="220"/>
      <c r="T96" s="220"/>
      <c r="U96" s="220"/>
      <c r="V96" s="220"/>
      <c r="W96" s="220"/>
      <c r="X96" s="220"/>
      <c r="Y96" s="220"/>
      <c r="Z96" s="209"/>
      <c r="AA96" s="209"/>
      <c r="AB96" s="209"/>
      <c r="AC96" s="209"/>
      <c r="AD96" s="209"/>
      <c r="AE96" s="209"/>
      <c r="AF96" s="209"/>
      <c r="AG96" s="209" t="s">
        <v>234</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22.5" outlineLevel="1" x14ac:dyDescent="0.2">
      <c r="A97" s="233">
        <v>21</v>
      </c>
      <c r="B97" s="234" t="s">
        <v>615</v>
      </c>
      <c r="C97" s="243" t="s">
        <v>616</v>
      </c>
      <c r="D97" s="235" t="s">
        <v>451</v>
      </c>
      <c r="E97" s="236">
        <v>0.15165000000000001</v>
      </c>
      <c r="F97" s="237"/>
      <c r="G97" s="238">
        <f>ROUND(E97*F97,2)</f>
        <v>0</v>
      </c>
      <c r="H97" s="237"/>
      <c r="I97" s="238">
        <f>ROUND(E97*H97,2)</f>
        <v>0</v>
      </c>
      <c r="J97" s="237"/>
      <c r="K97" s="238">
        <f>ROUND(E97*J97,2)</f>
        <v>0</v>
      </c>
      <c r="L97" s="238">
        <v>21</v>
      </c>
      <c r="M97" s="238">
        <f>G97*(1+L97/100)</f>
        <v>0</v>
      </c>
      <c r="N97" s="236">
        <v>1.02092</v>
      </c>
      <c r="O97" s="236">
        <f>ROUND(E97*N97,2)</f>
        <v>0.15</v>
      </c>
      <c r="P97" s="236">
        <v>0</v>
      </c>
      <c r="Q97" s="236">
        <f>ROUND(E97*P97,2)</f>
        <v>0</v>
      </c>
      <c r="R97" s="238"/>
      <c r="S97" s="238" t="s">
        <v>195</v>
      </c>
      <c r="T97" s="239" t="s">
        <v>196</v>
      </c>
      <c r="U97" s="220">
        <v>54.167999999999999</v>
      </c>
      <c r="V97" s="220">
        <f>ROUND(E97*U97,2)</f>
        <v>8.2100000000000009</v>
      </c>
      <c r="W97" s="220"/>
      <c r="X97" s="220" t="s">
        <v>231</v>
      </c>
      <c r="Y97" s="220" t="s">
        <v>197</v>
      </c>
      <c r="Z97" s="209"/>
      <c r="AA97" s="209"/>
      <c r="AB97" s="209"/>
      <c r="AC97" s="209"/>
      <c r="AD97" s="209"/>
      <c r="AE97" s="209"/>
      <c r="AF97" s="209"/>
      <c r="AG97" s="209" t="s">
        <v>232</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2.5" outlineLevel="2" x14ac:dyDescent="0.2">
      <c r="A98" s="216"/>
      <c r="B98" s="217"/>
      <c r="C98" s="257" t="s">
        <v>617</v>
      </c>
      <c r="D98" s="248"/>
      <c r="E98" s="249">
        <v>0.05</v>
      </c>
      <c r="F98" s="220"/>
      <c r="G98" s="220"/>
      <c r="H98" s="220"/>
      <c r="I98" s="220"/>
      <c r="J98" s="220"/>
      <c r="K98" s="220"/>
      <c r="L98" s="220"/>
      <c r="M98" s="220"/>
      <c r="N98" s="219"/>
      <c r="O98" s="219"/>
      <c r="P98" s="219"/>
      <c r="Q98" s="219"/>
      <c r="R98" s="220"/>
      <c r="S98" s="220"/>
      <c r="T98" s="220"/>
      <c r="U98" s="220"/>
      <c r="V98" s="220"/>
      <c r="W98" s="220"/>
      <c r="X98" s="220"/>
      <c r="Y98" s="220"/>
      <c r="Z98" s="209"/>
      <c r="AA98" s="209"/>
      <c r="AB98" s="209"/>
      <c r="AC98" s="209"/>
      <c r="AD98" s="209"/>
      <c r="AE98" s="209"/>
      <c r="AF98" s="209"/>
      <c r="AG98" s="209" t="s">
        <v>234</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22.5" outlineLevel="3" x14ac:dyDescent="0.2">
      <c r="A99" s="216"/>
      <c r="B99" s="217"/>
      <c r="C99" s="257" t="s">
        <v>618</v>
      </c>
      <c r="D99" s="248"/>
      <c r="E99" s="249">
        <v>0.1</v>
      </c>
      <c r="F99" s="220"/>
      <c r="G99" s="220"/>
      <c r="H99" s="220"/>
      <c r="I99" s="220"/>
      <c r="J99" s="220"/>
      <c r="K99" s="220"/>
      <c r="L99" s="220"/>
      <c r="M99" s="220"/>
      <c r="N99" s="219"/>
      <c r="O99" s="219"/>
      <c r="P99" s="219"/>
      <c r="Q99" s="219"/>
      <c r="R99" s="220"/>
      <c r="S99" s="220"/>
      <c r="T99" s="220"/>
      <c r="U99" s="220"/>
      <c r="V99" s="220"/>
      <c r="W99" s="220"/>
      <c r="X99" s="220"/>
      <c r="Y99" s="220"/>
      <c r="Z99" s="209"/>
      <c r="AA99" s="209"/>
      <c r="AB99" s="209"/>
      <c r="AC99" s="209"/>
      <c r="AD99" s="209"/>
      <c r="AE99" s="209"/>
      <c r="AF99" s="209"/>
      <c r="AG99" s="209" t="s">
        <v>234</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2.5" outlineLevel="1" x14ac:dyDescent="0.2">
      <c r="A100" s="233">
        <v>22</v>
      </c>
      <c r="B100" s="234" t="s">
        <v>619</v>
      </c>
      <c r="C100" s="243" t="s">
        <v>620</v>
      </c>
      <c r="D100" s="235" t="s">
        <v>230</v>
      </c>
      <c r="E100" s="236">
        <v>3.72</v>
      </c>
      <c r="F100" s="237"/>
      <c r="G100" s="238">
        <f>ROUND(E100*F100,2)</f>
        <v>0</v>
      </c>
      <c r="H100" s="237"/>
      <c r="I100" s="238">
        <f>ROUND(E100*H100,2)</f>
        <v>0</v>
      </c>
      <c r="J100" s="237"/>
      <c r="K100" s="238">
        <f>ROUND(E100*J100,2)</f>
        <v>0</v>
      </c>
      <c r="L100" s="238">
        <v>21</v>
      </c>
      <c r="M100" s="238">
        <f>G100*(1+L100/100)</f>
        <v>0</v>
      </c>
      <c r="N100" s="236">
        <v>1.6930000000000001E-2</v>
      </c>
      <c r="O100" s="236">
        <f>ROUND(E100*N100,2)</f>
        <v>0.06</v>
      </c>
      <c r="P100" s="236">
        <v>0</v>
      </c>
      <c r="Q100" s="236">
        <f>ROUND(E100*P100,2)</f>
        <v>0</v>
      </c>
      <c r="R100" s="238"/>
      <c r="S100" s="238" t="s">
        <v>195</v>
      </c>
      <c r="T100" s="239" t="s">
        <v>196</v>
      </c>
      <c r="U100" s="220">
        <v>1.5396000000000001</v>
      </c>
      <c r="V100" s="220">
        <f>ROUND(E100*U100,2)</f>
        <v>5.73</v>
      </c>
      <c r="W100" s="220"/>
      <c r="X100" s="220" t="s">
        <v>231</v>
      </c>
      <c r="Y100" s="220" t="s">
        <v>197</v>
      </c>
      <c r="Z100" s="209"/>
      <c r="AA100" s="209"/>
      <c r="AB100" s="209"/>
      <c r="AC100" s="209"/>
      <c r="AD100" s="209"/>
      <c r="AE100" s="209"/>
      <c r="AF100" s="209"/>
      <c r="AG100" s="209" t="s">
        <v>232</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2" x14ac:dyDescent="0.2">
      <c r="A101" s="216"/>
      <c r="B101" s="217"/>
      <c r="C101" s="257" t="s">
        <v>621</v>
      </c>
      <c r="D101" s="248"/>
      <c r="E101" s="249">
        <v>1.08</v>
      </c>
      <c r="F101" s="220"/>
      <c r="G101" s="220"/>
      <c r="H101" s="220"/>
      <c r="I101" s="220"/>
      <c r="J101" s="220"/>
      <c r="K101" s="220"/>
      <c r="L101" s="220"/>
      <c r="M101" s="220"/>
      <c r="N101" s="219"/>
      <c r="O101" s="219"/>
      <c r="P101" s="219"/>
      <c r="Q101" s="219"/>
      <c r="R101" s="220"/>
      <c r="S101" s="220"/>
      <c r="T101" s="220"/>
      <c r="U101" s="220"/>
      <c r="V101" s="220"/>
      <c r="W101" s="220"/>
      <c r="X101" s="220"/>
      <c r="Y101" s="220"/>
      <c r="Z101" s="209"/>
      <c r="AA101" s="209"/>
      <c r="AB101" s="209"/>
      <c r="AC101" s="209"/>
      <c r="AD101" s="209"/>
      <c r="AE101" s="209"/>
      <c r="AF101" s="209"/>
      <c r="AG101" s="209" t="s">
        <v>234</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3" x14ac:dyDescent="0.2">
      <c r="A102" s="216"/>
      <c r="B102" s="217"/>
      <c r="C102" s="257" t="s">
        <v>622</v>
      </c>
      <c r="D102" s="248"/>
      <c r="E102" s="249">
        <v>2.63</v>
      </c>
      <c r="F102" s="220"/>
      <c r="G102" s="220"/>
      <c r="H102" s="220"/>
      <c r="I102" s="220"/>
      <c r="J102" s="220"/>
      <c r="K102" s="220"/>
      <c r="L102" s="220"/>
      <c r="M102" s="220"/>
      <c r="N102" s="219"/>
      <c r="O102" s="219"/>
      <c r="P102" s="219"/>
      <c r="Q102" s="219"/>
      <c r="R102" s="220"/>
      <c r="S102" s="220"/>
      <c r="T102" s="220"/>
      <c r="U102" s="220"/>
      <c r="V102" s="220"/>
      <c r="W102" s="220"/>
      <c r="X102" s="220"/>
      <c r="Y102" s="220"/>
      <c r="Z102" s="209"/>
      <c r="AA102" s="209"/>
      <c r="AB102" s="209"/>
      <c r="AC102" s="209"/>
      <c r="AD102" s="209"/>
      <c r="AE102" s="209"/>
      <c r="AF102" s="209"/>
      <c r="AG102" s="209" t="s">
        <v>234</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22.5" outlineLevel="1" x14ac:dyDescent="0.2">
      <c r="A103" s="250">
        <v>23</v>
      </c>
      <c r="B103" s="251" t="s">
        <v>623</v>
      </c>
      <c r="C103" s="258" t="s">
        <v>624</v>
      </c>
      <c r="D103" s="252" t="s">
        <v>230</v>
      </c>
      <c r="E103" s="253">
        <v>3.72</v>
      </c>
      <c r="F103" s="254"/>
      <c r="G103" s="255">
        <f>ROUND(E103*F103,2)</f>
        <v>0</v>
      </c>
      <c r="H103" s="254"/>
      <c r="I103" s="255">
        <f>ROUND(E103*H103,2)</f>
        <v>0</v>
      </c>
      <c r="J103" s="254"/>
      <c r="K103" s="255">
        <f>ROUND(E103*J103,2)</f>
        <v>0</v>
      </c>
      <c r="L103" s="255">
        <v>21</v>
      </c>
      <c r="M103" s="255">
        <f>G103*(1+L103/100)</f>
        <v>0</v>
      </c>
      <c r="N103" s="253">
        <v>0</v>
      </c>
      <c r="O103" s="253">
        <f>ROUND(E103*N103,2)</f>
        <v>0</v>
      </c>
      <c r="P103" s="253">
        <v>0</v>
      </c>
      <c r="Q103" s="253">
        <f>ROUND(E103*P103,2)</f>
        <v>0</v>
      </c>
      <c r="R103" s="255"/>
      <c r="S103" s="255" t="s">
        <v>195</v>
      </c>
      <c r="T103" s="256" t="s">
        <v>196</v>
      </c>
      <c r="U103" s="220">
        <v>0.26</v>
      </c>
      <c r="V103" s="220">
        <f>ROUND(E103*U103,2)</f>
        <v>0.97</v>
      </c>
      <c r="W103" s="220"/>
      <c r="X103" s="220" t="s">
        <v>231</v>
      </c>
      <c r="Y103" s="220" t="s">
        <v>197</v>
      </c>
      <c r="Z103" s="209"/>
      <c r="AA103" s="209"/>
      <c r="AB103" s="209"/>
      <c r="AC103" s="209"/>
      <c r="AD103" s="209"/>
      <c r="AE103" s="209"/>
      <c r="AF103" s="209"/>
      <c r="AG103" s="209" t="s">
        <v>232</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x14ac:dyDescent="0.2">
      <c r="A104" s="223" t="s">
        <v>190</v>
      </c>
      <c r="B104" s="224" t="s">
        <v>85</v>
      </c>
      <c r="C104" s="242" t="s">
        <v>86</v>
      </c>
      <c r="D104" s="225"/>
      <c r="E104" s="226"/>
      <c r="F104" s="227"/>
      <c r="G104" s="227">
        <f>SUMIF(AG105:AG108,"&lt;&gt;NOR",G105:G108)</f>
        <v>0</v>
      </c>
      <c r="H104" s="227"/>
      <c r="I104" s="227">
        <f>SUM(I105:I108)</f>
        <v>0</v>
      </c>
      <c r="J104" s="227"/>
      <c r="K104" s="227">
        <f>SUM(K105:K108)</f>
        <v>0</v>
      </c>
      <c r="L104" s="227"/>
      <c r="M104" s="227">
        <f>SUM(M105:M108)</f>
        <v>0</v>
      </c>
      <c r="N104" s="226"/>
      <c r="O104" s="226">
        <f>SUM(O105:O108)</f>
        <v>0.98</v>
      </c>
      <c r="P104" s="226"/>
      <c r="Q104" s="226">
        <f>SUM(Q105:Q108)</f>
        <v>0</v>
      </c>
      <c r="R104" s="227"/>
      <c r="S104" s="227"/>
      <c r="T104" s="228"/>
      <c r="U104" s="222"/>
      <c r="V104" s="222">
        <f>SUM(V105:V108)</f>
        <v>0</v>
      </c>
      <c r="W104" s="222"/>
      <c r="X104" s="222"/>
      <c r="Y104" s="222"/>
      <c r="AG104" t="s">
        <v>191</v>
      </c>
    </row>
    <row r="105" spans="1:60" outlineLevel="1" x14ac:dyDescent="0.2">
      <c r="A105" s="233">
        <v>24</v>
      </c>
      <c r="B105" s="234" t="s">
        <v>625</v>
      </c>
      <c r="C105" s="243" t="s">
        <v>626</v>
      </c>
      <c r="D105" s="235" t="s">
        <v>412</v>
      </c>
      <c r="E105" s="236">
        <v>1</v>
      </c>
      <c r="F105" s="237"/>
      <c r="G105" s="238">
        <f>ROUND(E105*F105,2)</f>
        <v>0</v>
      </c>
      <c r="H105" s="237"/>
      <c r="I105" s="238">
        <f>ROUND(E105*H105,2)</f>
        <v>0</v>
      </c>
      <c r="J105" s="237"/>
      <c r="K105" s="238">
        <f>ROUND(E105*J105,2)</f>
        <v>0</v>
      </c>
      <c r="L105" s="238">
        <v>21</v>
      </c>
      <c r="M105" s="238">
        <f>G105*(1+L105/100)</f>
        <v>0</v>
      </c>
      <c r="N105" s="236">
        <v>0.441</v>
      </c>
      <c r="O105" s="236">
        <f>ROUND(E105*N105,2)</f>
        <v>0.44</v>
      </c>
      <c r="P105" s="236">
        <v>0</v>
      </c>
      <c r="Q105" s="236">
        <f>ROUND(E105*P105,2)</f>
        <v>0</v>
      </c>
      <c r="R105" s="238"/>
      <c r="S105" s="238" t="s">
        <v>195</v>
      </c>
      <c r="T105" s="239" t="s">
        <v>196</v>
      </c>
      <c r="U105" s="220">
        <v>0</v>
      </c>
      <c r="V105" s="220">
        <f>ROUND(E105*U105,2)</f>
        <v>0</v>
      </c>
      <c r="W105" s="220"/>
      <c r="X105" s="220" t="s">
        <v>231</v>
      </c>
      <c r="Y105" s="220" t="s">
        <v>197</v>
      </c>
      <c r="Z105" s="209"/>
      <c r="AA105" s="209"/>
      <c r="AB105" s="209"/>
      <c r="AC105" s="209"/>
      <c r="AD105" s="209"/>
      <c r="AE105" s="209"/>
      <c r="AF105" s="209"/>
      <c r="AG105" s="209" t="s">
        <v>232</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2" x14ac:dyDescent="0.2">
      <c r="A106" s="216"/>
      <c r="B106" s="217"/>
      <c r="C106" s="257" t="s">
        <v>627</v>
      </c>
      <c r="D106" s="248"/>
      <c r="E106" s="249">
        <v>1</v>
      </c>
      <c r="F106" s="220"/>
      <c r="G106" s="220"/>
      <c r="H106" s="220"/>
      <c r="I106" s="220"/>
      <c r="J106" s="220"/>
      <c r="K106" s="220"/>
      <c r="L106" s="220"/>
      <c r="M106" s="220"/>
      <c r="N106" s="219"/>
      <c r="O106" s="219"/>
      <c r="P106" s="219"/>
      <c r="Q106" s="219"/>
      <c r="R106" s="220"/>
      <c r="S106" s="220"/>
      <c r="T106" s="220"/>
      <c r="U106" s="220"/>
      <c r="V106" s="220"/>
      <c r="W106" s="220"/>
      <c r="X106" s="220"/>
      <c r="Y106" s="220"/>
      <c r="Z106" s="209"/>
      <c r="AA106" s="209"/>
      <c r="AB106" s="209"/>
      <c r="AC106" s="209"/>
      <c r="AD106" s="209"/>
      <c r="AE106" s="209"/>
      <c r="AF106" s="209"/>
      <c r="AG106" s="209" t="s">
        <v>234</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33">
        <v>25</v>
      </c>
      <c r="B107" s="234" t="s">
        <v>628</v>
      </c>
      <c r="C107" s="243" t="s">
        <v>629</v>
      </c>
      <c r="D107" s="235" t="s">
        <v>412</v>
      </c>
      <c r="E107" s="236">
        <v>1</v>
      </c>
      <c r="F107" s="237"/>
      <c r="G107" s="238">
        <f>ROUND(E107*F107,2)</f>
        <v>0</v>
      </c>
      <c r="H107" s="237"/>
      <c r="I107" s="238">
        <f>ROUND(E107*H107,2)</f>
        <v>0</v>
      </c>
      <c r="J107" s="237"/>
      <c r="K107" s="238">
        <f>ROUND(E107*J107,2)</f>
        <v>0</v>
      </c>
      <c r="L107" s="238">
        <v>21</v>
      </c>
      <c r="M107" s="238">
        <f>G107*(1+L107/100)</f>
        <v>0</v>
      </c>
      <c r="N107" s="236">
        <v>0.54</v>
      </c>
      <c r="O107" s="236">
        <f>ROUND(E107*N107,2)</f>
        <v>0.54</v>
      </c>
      <c r="P107" s="236">
        <v>0</v>
      </c>
      <c r="Q107" s="236">
        <f>ROUND(E107*P107,2)</f>
        <v>0</v>
      </c>
      <c r="R107" s="238"/>
      <c r="S107" s="238" t="s">
        <v>195</v>
      </c>
      <c r="T107" s="239" t="s">
        <v>196</v>
      </c>
      <c r="U107" s="220">
        <v>0</v>
      </c>
      <c r="V107" s="220">
        <f>ROUND(E107*U107,2)</f>
        <v>0</v>
      </c>
      <c r="W107" s="220"/>
      <c r="X107" s="220" t="s">
        <v>231</v>
      </c>
      <c r="Y107" s="220" t="s">
        <v>197</v>
      </c>
      <c r="Z107" s="209"/>
      <c r="AA107" s="209"/>
      <c r="AB107" s="209"/>
      <c r="AC107" s="209"/>
      <c r="AD107" s="209"/>
      <c r="AE107" s="209"/>
      <c r="AF107" s="209"/>
      <c r="AG107" s="209" t="s">
        <v>232</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2" x14ac:dyDescent="0.2">
      <c r="A108" s="216"/>
      <c r="B108" s="217"/>
      <c r="C108" s="257" t="s">
        <v>627</v>
      </c>
      <c r="D108" s="248"/>
      <c r="E108" s="249">
        <v>1</v>
      </c>
      <c r="F108" s="220"/>
      <c r="G108" s="220"/>
      <c r="H108" s="220"/>
      <c r="I108" s="220"/>
      <c r="J108" s="220"/>
      <c r="K108" s="220"/>
      <c r="L108" s="220"/>
      <c r="M108" s="220"/>
      <c r="N108" s="219"/>
      <c r="O108" s="219"/>
      <c r="P108" s="219"/>
      <c r="Q108" s="219"/>
      <c r="R108" s="220"/>
      <c r="S108" s="220"/>
      <c r="T108" s="220"/>
      <c r="U108" s="220"/>
      <c r="V108" s="220"/>
      <c r="W108" s="220"/>
      <c r="X108" s="220"/>
      <c r="Y108" s="220"/>
      <c r="Z108" s="209"/>
      <c r="AA108" s="209"/>
      <c r="AB108" s="209"/>
      <c r="AC108" s="209"/>
      <c r="AD108" s="209"/>
      <c r="AE108" s="209"/>
      <c r="AF108" s="209"/>
      <c r="AG108" s="209" t="s">
        <v>234</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x14ac:dyDescent="0.2">
      <c r="A109" s="223" t="s">
        <v>190</v>
      </c>
      <c r="B109" s="224" t="s">
        <v>87</v>
      </c>
      <c r="C109" s="242" t="s">
        <v>88</v>
      </c>
      <c r="D109" s="225"/>
      <c r="E109" s="226"/>
      <c r="F109" s="227"/>
      <c r="G109" s="227">
        <f>SUMIF(AG110:AG152,"&lt;&gt;NOR",G110:G152)</f>
        <v>0</v>
      </c>
      <c r="H109" s="227"/>
      <c r="I109" s="227">
        <f>SUM(I110:I152)</f>
        <v>0</v>
      </c>
      <c r="J109" s="227"/>
      <c r="K109" s="227">
        <f>SUM(K110:K152)</f>
        <v>0</v>
      </c>
      <c r="L109" s="227"/>
      <c r="M109" s="227">
        <f>SUM(M110:M152)</f>
        <v>0</v>
      </c>
      <c r="N109" s="226"/>
      <c r="O109" s="226">
        <f>SUM(O110:O152)</f>
        <v>30.12</v>
      </c>
      <c r="P109" s="226"/>
      <c r="Q109" s="226">
        <f>SUM(Q110:Q152)</f>
        <v>0</v>
      </c>
      <c r="R109" s="227"/>
      <c r="S109" s="227"/>
      <c r="T109" s="228"/>
      <c r="U109" s="222"/>
      <c r="V109" s="222">
        <f>SUM(V110:V152)</f>
        <v>657.3</v>
      </c>
      <c r="W109" s="222"/>
      <c r="X109" s="222"/>
      <c r="Y109" s="222"/>
      <c r="AG109" t="s">
        <v>191</v>
      </c>
    </row>
    <row r="110" spans="1:60" ht="33.75" outlineLevel="1" x14ac:dyDescent="0.2">
      <c r="A110" s="233">
        <v>26</v>
      </c>
      <c r="B110" s="234" t="s">
        <v>630</v>
      </c>
      <c r="C110" s="243" t="s">
        <v>631</v>
      </c>
      <c r="D110" s="235" t="s">
        <v>230</v>
      </c>
      <c r="E110" s="236">
        <v>112.87</v>
      </c>
      <c r="F110" s="237"/>
      <c r="G110" s="238">
        <f>ROUND(E110*F110,2)</f>
        <v>0</v>
      </c>
      <c r="H110" s="237"/>
      <c r="I110" s="238">
        <f>ROUND(E110*H110,2)</f>
        <v>0</v>
      </c>
      <c r="J110" s="237"/>
      <c r="K110" s="238">
        <f>ROUND(E110*J110,2)</f>
        <v>0</v>
      </c>
      <c r="L110" s="238">
        <v>21</v>
      </c>
      <c r="M110" s="238">
        <f>G110*(1+L110/100)</f>
        <v>0</v>
      </c>
      <c r="N110" s="236">
        <v>1.8599999999999998E-2</v>
      </c>
      <c r="O110" s="236">
        <f>ROUND(E110*N110,2)</f>
        <v>2.1</v>
      </c>
      <c r="P110" s="236">
        <v>0</v>
      </c>
      <c r="Q110" s="236">
        <f>ROUND(E110*P110,2)</f>
        <v>0</v>
      </c>
      <c r="R110" s="238"/>
      <c r="S110" s="238" t="s">
        <v>195</v>
      </c>
      <c r="T110" s="239" t="s">
        <v>196</v>
      </c>
      <c r="U110" s="220">
        <v>0.61311000000000004</v>
      </c>
      <c r="V110" s="220">
        <f>ROUND(E110*U110,2)</f>
        <v>69.2</v>
      </c>
      <c r="W110" s="220"/>
      <c r="X110" s="220" t="s">
        <v>231</v>
      </c>
      <c r="Y110" s="220" t="s">
        <v>197</v>
      </c>
      <c r="Z110" s="209"/>
      <c r="AA110" s="209"/>
      <c r="AB110" s="209"/>
      <c r="AC110" s="209"/>
      <c r="AD110" s="209"/>
      <c r="AE110" s="209"/>
      <c r="AF110" s="209"/>
      <c r="AG110" s="209" t="s">
        <v>232</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2" x14ac:dyDescent="0.2">
      <c r="A111" s="216"/>
      <c r="B111" s="217"/>
      <c r="C111" s="257" t="s">
        <v>632</v>
      </c>
      <c r="D111" s="248"/>
      <c r="E111" s="249">
        <v>1.68</v>
      </c>
      <c r="F111" s="220"/>
      <c r="G111" s="220"/>
      <c r="H111" s="220"/>
      <c r="I111" s="220"/>
      <c r="J111" s="220"/>
      <c r="K111" s="220"/>
      <c r="L111" s="220"/>
      <c r="M111" s="220"/>
      <c r="N111" s="219"/>
      <c r="O111" s="219"/>
      <c r="P111" s="219"/>
      <c r="Q111" s="219"/>
      <c r="R111" s="220"/>
      <c r="S111" s="220"/>
      <c r="T111" s="220"/>
      <c r="U111" s="220"/>
      <c r="V111" s="220"/>
      <c r="W111" s="220"/>
      <c r="X111" s="220"/>
      <c r="Y111" s="220"/>
      <c r="Z111" s="209"/>
      <c r="AA111" s="209"/>
      <c r="AB111" s="209"/>
      <c r="AC111" s="209"/>
      <c r="AD111" s="209"/>
      <c r="AE111" s="209"/>
      <c r="AF111" s="209"/>
      <c r="AG111" s="209" t="s">
        <v>234</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3" x14ac:dyDescent="0.2">
      <c r="A112" s="216"/>
      <c r="B112" s="217"/>
      <c r="C112" s="257" t="s">
        <v>633</v>
      </c>
      <c r="D112" s="248"/>
      <c r="E112" s="249">
        <v>56.34</v>
      </c>
      <c r="F112" s="220"/>
      <c r="G112" s="220"/>
      <c r="H112" s="220"/>
      <c r="I112" s="220"/>
      <c r="J112" s="220"/>
      <c r="K112" s="220"/>
      <c r="L112" s="220"/>
      <c r="M112" s="220"/>
      <c r="N112" s="219"/>
      <c r="O112" s="219"/>
      <c r="P112" s="219"/>
      <c r="Q112" s="219"/>
      <c r="R112" s="220"/>
      <c r="S112" s="220"/>
      <c r="T112" s="220"/>
      <c r="U112" s="220"/>
      <c r="V112" s="220"/>
      <c r="W112" s="220"/>
      <c r="X112" s="220"/>
      <c r="Y112" s="220"/>
      <c r="Z112" s="209"/>
      <c r="AA112" s="209"/>
      <c r="AB112" s="209"/>
      <c r="AC112" s="209"/>
      <c r="AD112" s="209"/>
      <c r="AE112" s="209"/>
      <c r="AF112" s="209"/>
      <c r="AG112" s="209" t="s">
        <v>234</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3" x14ac:dyDescent="0.2">
      <c r="A113" s="216"/>
      <c r="B113" s="217"/>
      <c r="C113" s="257" t="s">
        <v>634</v>
      </c>
      <c r="D113" s="248"/>
      <c r="E113" s="249">
        <v>22.45</v>
      </c>
      <c r="F113" s="220"/>
      <c r="G113" s="220"/>
      <c r="H113" s="220"/>
      <c r="I113" s="220"/>
      <c r="J113" s="220"/>
      <c r="K113" s="220"/>
      <c r="L113" s="220"/>
      <c r="M113" s="220"/>
      <c r="N113" s="219"/>
      <c r="O113" s="219"/>
      <c r="P113" s="219"/>
      <c r="Q113" s="219"/>
      <c r="R113" s="220"/>
      <c r="S113" s="220"/>
      <c r="T113" s="220"/>
      <c r="U113" s="220"/>
      <c r="V113" s="220"/>
      <c r="W113" s="220"/>
      <c r="X113" s="220"/>
      <c r="Y113" s="220"/>
      <c r="Z113" s="209"/>
      <c r="AA113" s="209"/>
      <c r="AB113" s="209"/>
      <c r="AC113" s="209"/>
      <c r="AD113" s="209"/>
      <c r="AE113" s="209"/>
      <c r="AF113" s="209"/>
      <c r="AG113" s="209" t="s">
        <v>234</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3" x14ac:dyDescent="0.2">
      <c r="A114" s="216"/>
      <c r="B114" s="217"/>
      <c r="C114" s="257" t="s">
        <v>635</v>
      </c>
      <c r="D114" s="248"/>
      <c r="E114" s="249">
        <v>14.48</v>
      </c>
      <c r="F114" s="220"/>
      <c r="G114" s="220"/>
      <c r="H114" s="220"/>
      <c r="I114" s="220"/>
      <c r="J114" s="220"/>
      <c r="K114" s="220"/>
      <c r="L114" s="220"/>
      <c r="M114" s="220"/>
      <c r="N114" s="219"/>
      <c r="O114" s="219"/>
      <c r="P114" s="219"/>
      <c r="Q114" s="219"/>
      <c r="R114" s="220"/>
      <c r="S114" s="220"/>
      <c r="T114" s="220"/>
      <c r="U114" s="220"/>
      <c r="V114" s="220"/>
      <c r="W114" s="220"/>
      <c r="X114" s="220"/>
      <c r="Y114" s="220"/>
      <c r="Z114" s="209"/>
      <c r="AA114" s="209"/>
      <c r="AB114" s="209"/>
      <c r="AC114" s="209"/>
      <c r="AD114" s="209"/>
      <c r="AE114" s="209"/>
      <c r="AF114" s="209"/>
      <c r="AG114" s="209" t="s">
        <v>234</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3" x14ac:dyDescent="0.2">
      <c r="A115" s="216"/>
      <c r="B115" s="217"/>
      <c r="C115" s="257" t="s">
        <v>636</v>
      </c>
      <c r="D115" s="248"/>
      <c r="E115" s="249">
        <v>10.89</v>
      </c>
      <c r="F115" s="220"/>
      <c r="G115" s="220"/>
      <c r="H115" s="220"/>
      <c r="I115" s="220"/>
      <c r="J115" s="220"/>
      <c r="K115" s="220"/>
      <c r="L115" s="220"/>
      <c r="M115" s="220"/>
      <c r="N115" s="219"/>
      <c r="O115" s="219"/>
      <c r="P115" s="219"/>
      <c r="Q115" s="219"/>
      <c r="R115" s="220"/>
      <c r="S115" s="220"/>
      <c r="T115" s="220"/>
      <c r="U115" s="220"/>
      <c r="V115" s="220"/>
      <c r="W115" s="220"/>
      <c r="X115" s="220"/>
      <c r="Y115" s="220"/>
      <c r="Z115" s="209"/>
      <c r="AA115" s="209"/>
      <c r="AB115" s="209"/>
      <c r="AC115" s="209"/>
      <c r="AD115" s="209"/>
      <c r="AE115" s="209"/>
      <c r="AF115" s="209"/>
      <c r="AG115" s="209" t="s">
        <v>234</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3" x14ac:dyDescent="0.2">
      <c r="A116" s="216"/>
      <c r="B116" s="217"/>
      <c r="C116" s="257" t="s">
        <v>637</v>
      </c>
      <c r="D116" s="248"/>
      <c r="E116" s="249">
        <v>7.03</v>
      </c>
      <c r="F116" s="220"/>
      <c r="G116" s="220"/>
      <c r="H116" s="220"/>
      <c r="I116" s="220"/>
      <c r="J116" s="220"/>
      <c r="K116" s="220"/>
      <c r="L116" s="220"/>
      <c r="M116" s="220"/>
      <c r="N116" s="219"/>
      <c r="O116" s="219"/>
      <c r="P116" s="219"/>
      <c r="Q116" s="219"/>
      <c r="R116" s="220"/>
      <c r="S116" s="220"/>
      <c r="T116" s="220"/>
      <c r="U116" s="220"/>
      <c r="V116" s="220"/>
      <c r="W116" s="220"/>
      <c r="X116" s="220"/>
      <c r="Y116" s="220"/>
      <c r="Z116" s="209"/>
      <c r="AA116" s="209"/>
      <c r="AB116" s="209"/>
      <c r="AC116" s="209"/>
      <c r="AD116" s="209"/>
      <c r="AE116" s="209"/>
      <c r="AF116" s="209"/>
      <c r="AG116" s="209" t="s">
        <v>234</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33">
        <v>27</v>
      </c>
      <c r="B117" s="234" t="s">
        <v>638</v>
      </c>
      <c r="C117" s="243" t="s">
        <v>639</v>
      </c>
      <c r="D117" s="235" t="s">
        <v>230</v>
      </c>
      <c r="E117" s="236">
        <v>220.35063</v>
      </c>
      <c r="F117" s="237"/>
      <c r="G117" s="238">
        <f>ROUND(E117*F117,2)</f>
        <v>0</v>
      </c>
      <c r="H117" s="237"/>
      <c r="I117" s="238">
        <f>ROUND(E117*H117,2)</f>
        <v>0</v>
      </c>
      <c r="J117" s="237"/>
      <c r="K117" s="238">
        <f>ROUND(E117*J117,2)</f>
        <v>0</v>
      </c>
      <c r="L117" s="238">
        <v>21</v>
      </c>
      <c r="M117" s="238">
        <f>G117*(1+L117/100)</f>
        <v>0</v>
      </c>
      <c r="N117" s="236">
        <v>3.4000000000000002E-4</v>
      </c>
      <c r="O117" s="236">
        <f>ROUND(E117*N117,2)</f>
        <v>7.0000000000000007E-2</v>
      </c>
      <c r="P117" s="236">
        <v>0</v>
      </c>
      <c r="Q117" s="236">
        <f>ROUND(E117*P117,2)</f>
        <v>0</v>
      </c>
      <c r="R117" s="238"/>
      <c r="S117" s="238" t="s">
        <v>195</v>
      </c>
      <c r="T117" s="239" t="s">
        <v>196</v>
      </c>
      <c r="U117" s="220">
        <v>0.24</v>
      </c>
      <c r="V117" s="220">
        <f>ROUND(E117*U117,2)</f>
        <v>52.88</v>
      </c>
      <c r="W117" s="220"/>
      <c r="X117" s="220" t="s">
        <v>231</v>
      </c>
      <c r="Y117" s="220" t="s">
        <v>197</v>
      </c>
      <c r="Z117" s="209"/>
      <c r="AA117" s="209"/>
      <c r="AB117" s="209"/>
      <c r="AC117" s="209"/>
      <c r="AD117" s="209"/>
      <c r="AE117" s="209"/>
      <c r="AF117" s="209"/>
      <c r="AG117" s="209" t="s">
        <v>232</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2" x14ac:dyDescent="0.2">
      <c r="A118" s="216"/>
      <c r="B118" s="217"/>
      <c r="C118" s="257" t="s">
        <v>640</v>
      </c>
      <c r="D118" s="248"/>
      <c r="E118" s="249">
        <v>17.7</v>
      </c>
      <c r="F118" s="220"/>
      <c r="G118" s="220"/>
      <c r="H118" s="220"/>
      <c r="I118" s="220"/>
      <c r="J118" s="220"/>
      <c r="K118" s="220"/>
      <c r="L118" s="220"/>
      <c r="M118" s="220"/>
      <c r="N118" s="219"/>
      <c r="O118" s="219"/>
      <c r="P118" s="219"/>
      <c r="Q118" s="219"/>
      <c r="R118" s="220"/>
      <c r="S118" s="220"/>
      <c r="T118" s="220"/>
      <c r="U118" s="220"/>
      <c r="V118" s="220"/>
      <c r="W118" s="220"/>
      <c r="X118" s="220"/>
      <c r="Y118" s="220"/>
      <c r="Z118" s="209"/>
      <c r="AA118" s="209"/>
      <c r="AB118" s="209"/>
      <c r="AC118" s="209"/>
      <c r="AD118" s="209"/>
      <c r="AE118" s="209"/>
      <c r="AF118" s="209"/>
      <c r="AG118" s="209" t="s">
        <v>234</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3" x14ac:dyDescent="0.2">
      <c r="A119" s="216"/>
      <c r="B119" s="217"/>
      <c r="C119" s="257" t="s">
        <v>641</v>
      </c>
      <c r="D119" s="248"/>
      <c r="E119" s="249">
        <v>14.87</v>
      </c>
      <c r="F119" s="220"/>
      <c r="G119" s="220"/>
      <c r="H119" s="220"/>
      <c r="I119" s="220"/>
      <c r="J119" s="220"/>
      <c r="K119" s="220"/>
      <c r="L119" s="220"/>
      <c r="M119" s="220"/>
      <c r="N119" s="219"/>
      <c r="O119" s="219"/>
      <c r="P119" s="219"/>
      <c r="Q119" s="219"/>
      <c r="R119" s="220"/>
      <c r="S119" s="220"/>
      <c r="T119" s="220"/>
      <c r="U119" s="220"/>
      <c r="V119" s="220"/>
      <c r="W119" s="220"/>
      <c r="X119" s="220"/>
      <c r="Y119" s="220"/>
      <c r="Z119" s="209"/>
      <c r="AA119" s="209"/>
      <c r="AB119" s="209"/>
      <c r="AC119" s="209"/>
      <c r="AD119" s="209"/>
      <c r="AE119" s="209"/>
      <c r="AF119" s="209"/>
      <c r="AG119" s="209" t="s">
        <v>234</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3" x14ac:dyDescent="0.2">
      <c r="A120" s="216"/>
      <c r="B120" s="217"/>
      <c r="C120" s="257" t="s">
        <v>642</v>
      </c>
      <c r="D120" s="248"/>
      <c r="E120" s="249">
        <v>15.66</v>
      </c>
      <c r="F120" s="220"/>
      <c r="G120" s="220"/>
      <c r="H120" s="220"/>
      <c r="I120" s="220"/>
      <c r="J120" s="220"/>
      <c r="K120" s="220"/>
      <c r="L120" s="220"/>
      <c r="M120" s="220"/>
      <c r="N120" s="219"/>
      <c r="O120" s="219"/>
      <c r="P120" s="219"/>
      <c r="Q120" s="219"/>
      <c r="R120" s="220"/>
      <c r="S120" s="220"/>
      <c r="T120" s="220"/>
      <c r="U120" s="220"/>
      <c r="V120" s="220"/>
      <c r="W120" s="220"/>
      <c r="X120" s="220"/>
      <c r="Y120" s="220"/>
      <c r="Z120" s="209"/>
      <c r="AA120" s="209"/>
      <c r="AB120" s="209"/>
      <c r="AC120" s="209"/>
      <c r="AD120" s="209"/>
      <c r="AE120" s="209"/>
      <c r="AF120" s="209"/>
      <c r="AG120" s="209" t="s">
        <v>234</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3" x14ac:dyDescent="0.2">
      <c r="A121" s="216"/>
      <c r="B121" s="217"/>
      <c r="C121" s="257" t="s">
        <v>643</v>
      </c>
      <c r="D121" s="248"/>
      <c r="E121" s="249">
        <v>5.59</v>
      </c>
      <c r="F121" s="220"/>
      <c r="G121" s="220"/>
      <c r="H121" s="220"/>
      <c r="I121" s="220"/>
      <c r="J121" s="220"/>
      <c r="K121" s="220"/>
      <c r="L121" s="220"/>
      <c r="M121" s="220"/>
      <c r="N121" s="219"/>
      <c r="O121" s="219"/>
      <c r="P121" s="219"/>
      <c r="Q121" s="219"/>
      <c r="R121" s="220"/>
      <c r="S121" s="220"/>
      <c r="T121" s="220"/>
      <c r="U121" s="220"/>
      <c r="V121" s="220"/>
      <c r="W121" s="220"/>
      <c r="X121" s="220"/>
      <c r="Y121" s="220"/>
      <c r="Z121" s="209"/>
      <c r="AA121" s="209"/>
      <c r="AB121" s="209"/>
      <c r="AC121" s="209"/>
      <c r="AD121" s="209"/>
      <c r="AE121" s="209"/>
      <c r="AF121" s="209"/>
      <c r="AG121" s="209" t="s">
        <v>234</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3" x14ac:dyDescent="0.2">
      <c r="A122" s="216"/>
      <c r="B122" s="217"/>
      <c r="C122" s="257" t="s">
        <v>644</v>
      </c>
      <c r="D122" s="248"/>
      <c r="E122" s="249">
        <v>30</v>
      </c>
      <c r="F122" s="220"/>
      <c r="G122" s="220"/>
      <c r="H122" s="220"/>
      <c r="I122" s="220"/>
      <c r="J122" s="220"/>
      <c r="K122" s="220"/>
      <c r="L122" s="220"/>
      <c r="M122" s="220"/>
      <c r="N122" s="219"/>
      <c r="O122" s="219"/>
      <c r="P122" s="219"/>
      <c r="Q122" s="219"/>
      <c r="R122" s="220"/>
      <c r="S122" s="220"/>
      <c r="T122" s="220"/>
      <c r="U122" s="220"/>
      <c r="V122" s="220"/>
      <c r="W122" s="220"/>
      <c r="X122" s="220"/>
      <c r="Y122" s="220"/>
      <c r="Z122" s="209"/>
      <c r="AA122" s="209"/>
      <c r="AB122" s="209"/>
      <c r="AC122" s="209"/>
      <c r="AD122" s="209"/>
      <c r="AE122" s="209"/>
      <c r="AF122" s="209"/>
      <c r="AG122" s="209" t="s">
        <v>234</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3" x14ac:dyDescent="0.2">
      <c r="A123" s="216"/>
      <c r="B123" s="217"/>
      <c r="C123" s="257" t="s">
        <v>645</v>
      </c>
      <c r="D123" s="248"/>
      <c r="E123" s="249">
        <v>23.63</v>
      </c>
      <c r="F123" s="220"/>
      <c r="G123" s="220"/>
      <c r="H123" s="220"/>
      <c r="I123" s="220"/>
      <c r="J123" s="220"/>
      <c r="K123" s="220"/>
      <c r="L123" s="220"/>
      <c r="M123" s="220"/>
      <c r="N123" s="219"/>
      <c r="O123" s="219"/>
      <c r="P123" s="219"/>
      <c r="Q123" s="219"/>
      <c r="R123" s="220"/>
      <c r="S123" s="220"/>
      <c r="T123" s="220"/>
      <c r="U123" s="220"/>
      <c r="V123" s="220"/>
      <c r="W123" s="220"/>
      <c r="X123" s="220"/>
      <c r="Y123" s="220"/>
      <c r="Z123" s="209"/>
      <c r="AA123" s="209"/>
      <c r="AB123" s="209"/>
      <c r="AC123" s="209"/>
      <c r="AD123" s="209"/>
      <c r="AE123" s="209"/>
      <c r="AF123" s="209"/>
      <c r="AG123" s="209" t="s">
        <v>234</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3" x14ac:dyDescent="0.2">
      <c r="A124" s="216"/>
      <c r="B124" s="217"/>
      <c r="C124" s="257" t="s">
        <v>646</v>
      </c>
      <c r="D124" s="248"/>
      <c r="E124" s="249">
        <v>13.97</v>
      </c>
      <c r="F124" s="220"/>
      <c r="G124" s="220"/>
      <c r="H124" s="220"/>
      <c r="I124" s="220"/>
      <c r="J124" s="220"/>
      <c r="K124" s="220"/>
      <c r="L124" s="220"/>
      <c r="M124" s="220"/>
      <c r="N124" s="219"/>
      <c r="O124" s="219"/>
      <c r="P124" s="219"/>
      <c r="Q124" s="219"/>
      <c r="R124" s="220"/>
      <c r="S124" s="220"/>
      <c r="T124" s="220"/>
      <c r="U124" s="220"/>
      <c r="V124" s="220"/>
      <c r="W124" s="220"/>
      <c r="X124" s="220"/>
      <c r="Y124" s="220"/>
      <c r="Z124" s="209"/>
      <c r="AA124" s="209"/>
      <c r="AB124" s="209"/>
      <c r="AC124" s="209"/>
      <c r="AD124" s="209"/>
      <c r="AE124" s="209"/>
      <c r="AF124" s="209"/>
      <c r="AG124" s="209" t="s">
        <v>234</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3" x14ac:dyDescent="0.2">
      <c r="A125" s="216"/>
      <c r="B125" s="217"/>
      <c r="C125" s="257" t="s">
        <v>647</v>
      </c>
      <c r="D125" s="248"/>
      <c r="E125" s="249">
        <v>98.94</v>
      </c>
      <c r="F125" s="220"/>
      <c r="G125" s="220"/>
      <c r="H125" s="220"/>
      <c r="I125" s="220"/>
      <c r="J125" s="220"/>
      <c r="K125" s="220"/>
      <c r="L125" s="220"/>
      <c r="M125" s="220"/>
      <c r="N125" s="219"/>
      <c r="O125" s="219"/>
      <c r="P125" s="219"/>
      <c r="Q125" s="219"/>
      <c r="R125" s="220"/>
      <c r="S125" s="220"/>
      <c r="T125" s="220"/>
      <c r="U125" s="220"/>
      <c r="V125" s="220"/>
      <c r="W125" s="220"/>
      <c r="X125" s="220"/>
      <c r="Y125" s="220"/>
      <c r="Z125" s="209"/>
      <c r="AA125" s="209"/>
      <c r="AB125" s="209"/>
      <c r="AC125" s="209"/>
      <c r="AD125" s="209"/>
      <c r="AE125" s="209"/>
      <c r="AF125" s="209"/>
      <c r="AG125" s="209" t="s">
        <v>234</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22.5" outlineLevel="1" x14ac:dyDescent="0.2">
      <c r="A126" s="233">
        <v>28</v>
      </c>
      <c r="B126" s="234" t="s">
        <v>648</v>
      </c>
      <c r="C126" s="243" t="s">
        <v>649</v>
      </c>
      <c r="D126" s="235" t="s">
        <v>230</v>
      </c>
      <c r="E126" s="236">
        <v>31.355250000000002</v>
      </c>
      <c r="F126" s="237"/>
      <c r="G126" s="238">
        <f>ROUND(E126*F126,2)</f>
        <v>0</v>
      </c>
      <c r="H126" s="237"/>
      <c r="I126" s="238">
        <f>ROUND(E126*H126,2)</f>
        <v>0</v>
      </c>
      <c r="J126" s="237"/>
      <c r="K126" s="238">
        <f>ROUND(E126*J126,2)</f>
        <v>0</v>
      </c>
      <c r="L126" s="238">
        <v>21</v>
      </c>
      <c r="M126" s="238">
        <f>G126*(1+L126/100)</f>
        <v>0</v>
      </c>
      <c r="N126" s="236">
        <v>8.5100000000000002E-3</v>
      </c>
      <c r="O126" s="236">
        <f>ROUND(E126*N126,2)</f>
        <v>0.27</v>
      </c>
      <c r="P126" s="236">
        <v>0</v>
      </c>
      <c r="Q126" s="236">
        <f>ROUND(E126*P126,2)</f>
        <v>0</v>
      </c>
      <c r="R126" s="238"/>
      <c r="S126" s="238" t="s">
        <v>195</v>
      </c>
      <c r="T126" s="239" t="s">
        <v>196</v>
      </c>
      <c r="U126" s="220">
        <v>0.32500000000000001</v>
      </c>
      <c r="V126" s="220">
        <f>ROUND(E126*U126,2)</f>
        <v>10.19</v>
      </c>
      <c r="W126" s="220"/>
      <c r="X126" s="220" t="s">
        <v>231</v>
      </c>
      <c r="Y126" s="220" t="s">
        <v>197</v>
      </c>
      <c r="Z126" s="209"/>
      <c r="AA126" s="209"/>
      <c r="AB126" s="209"/>
      <c r="AC126" s="209"/>
      <c r="AD126" s="209"/>
      <c r="AE126" s="209"/>
      <c r="AF126" s="209"/>
      <c r="AG126" s="209" t="s">
        <v>232</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2" x14ac:dyDescent="0.2">
      <c r="A127" s="216"/>
      <c r="B127" s="217"/>
      <c r="C127" s="257" t="s">
        <v>650</v>
      </c>
      <c r="D127" s="248"/>
      <c r="E127" s="249">
        <v>9.41</v>
      </c>
      <c r="F127" s="220"/>
      <c r="G127" s="220"/>
      <c r="H127" s="220"/>
      <c r="I127" s="220"/>
      <c r="J127" s="220"/>
      <c r="K127" s="220"/>
      <c r="L127" s="220"/>
      <c r="M127" s="220"/>
      <c r="N127" s="219"/>
      <c r="O127" s="219"/>
      <c r="P127" s="219"/>
      <c r="Q127" s="219"/>
      <c r="R127" s="220"/>
      <c r="S127" s="220"/>
      <c r="T127" s="220"/>
      <c r="U127" s="220"/>
      <c r="V127" s="220"/>
      <c r="W127" s="220"/>
      <c r="X127" s="220"/>
      <c r="Y127" s="220"/>
      <c r="Z127" s="209"/>
      <c r="AA127" s="209"/>
      <c r="AB127" s="209"/>
      <c r="AC127" s="209"/>
      <c r="AD127" s="209"/>
      <c r="AE127" s="209"/>
      <c r="AF127" s="209"/>
      <c r="AG127" s="209" t="s">
        <v>234</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3" x14ac:dyDescent="0.2">
      <c r="A128" s="216"/>
      <c r="B128" s="217"/>
      <c r="C128" s="257" t="s">
        <v>651</v>
      </c>
      <c r="D128" s="248"/>
      <c r="E128" s="249">
        <v>4.95</v>
      </c>
      <c r="F128" s="220"/>
      <c r="G128" s="220"/>
      <c r="H128" s="220"/>
      <c r="I128" s="220"/>
      <c r="J128" s="220"/>
      <c r="K128" s="220"/>
      <c r="L128" s="220"/>
      <c r="M128" s="220"/>
      <c r="N128" s="219"/>
      <c r="O128" s="219"/>
      <c r="P128" s="219"/>
      <c r="Q128" s="219"/>
      <c r="R128" s="220"/>
      <c r="S128" s="220"/>
      <c r="T128" s="220"/>
      <c r="U128" s="220"/>
      <c r="V128" s="220"/>
      <c r="W128" s="220"/>
      <c r="X128" s="220"/>
      <c r="Y128" s="220"/>
      <c r="Z128" s="209"/>
      <c r="AA128" s="209"/>
      <c r="AB128" s="209"/>
      <c r="AC128" s="209"/>
      <c r="AD128" s="209"/>
      <c r="AE128" s="209"/>
      <c r="AF128" s="209"/>
      <c r="AG128" s="209" t="s">
        <v>234</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3" x14ac:dyDescent="0.2">
      <c r="A129" s="216"/>
      <c r="B129" s="217"/>
      <c r="C129" s="257" t="s">
        <v>652</v>
      </c>
      <c r="D129" s="248"/>
      <c r="E129" s="249">
        <v>3.38</v>
      </c>
      <c r="F129" s="220"/>
      <c r="G129" s="220"/>
      <c r="H129" s="220"/>
      <c r="I129" s="220"/>
      <c r="J129" s="220"/>
      <c r="K129" s="220"/>
      <c r="L129" s="220"/>
      <c r="M129" s="220"/>
      <c r="N129" s="219"/>
      <c r="O129" s="219"/>
      <c r="P129" s="219"/>
      <c r="Q129" s="219"/>
      <c r="R129" s="220"/>
      <c r="S129" s="220"/>
      <c r="T129" s="220"/>
      <c r="U129" s="220"/>
      <c r="V129" s="220"/>
      <c r="W129" s="220"/>
      <c r="X129" s="220"/>
      <c r="Y129" s="220"/>
      <c r="Z129" s="209"/>
      <c r="AA129" s="209"/>
      <c r="AB129" s="209"/>
      <c r="AC129" s="209"/>
      <c r="AD129" s="209"/>
      <c r="AE129" s="209"/>
      <c r="AF129" s="209"/>
      <c r="AG129" s="209" t="s">
        <v>234</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3" x14ac:dyDescent="0.2">
      <c r="A130" s="216"/>
      <c r="B130" s="217"/>
      <c r="C130" s="257" t="s">
        <v>653</v>
      </c>
      <c r="D130" s="248"/>
      <c r="E130" s="249">
        <v>4.74</v>
      </c>
      <c r="F130" s="220"/>
      <c r="G130" s="220"/>
      <c r="H130" s="220"/>
      <c r="I130" s="220"/>
      <c r="J130" s="220"/>
      <c r="K130" s="220"/>
      <c r="L130" s="220"/>
      <c r="M130" s="220"/>
      <c r="N130" s="219"/>
      <c r="O130" s="219"/>
      <c r="P130" s="219"/>
      <c r="Q130" s="219"/>
      <c r="R130" s="220"/>
      <c r="S130" s="220"/>
      <c r="T130" s="220"/>
      <c r="U130" s="220"/>
      <c r="V130" s="220"/>
      <c r="W130" s="220"/>
      <c r="X130" s="220"/>
      <c r="Y130" s="220"/>
      <c r="Z130" s="209"/>
      <c r="AA130" s="209"/>
      <c r="AB130" s="209"/>
      <c r="AC130" s="209"/>
      <c r="AD130" s="209"/>
      <c r="AE130" s="209"/>
      <c r="AF130" s="209"/>
      <c r="AG130" s="209" t="s">
        <v>234</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3" x14ac:dyDescent="0.2">
      <c r="A131" s="216"/>
      <c r="B131" s="217"/>
      <c r="C131" s="257" t="s">
        <v>654</v>
      </c>
      <c r="D131" s="248"/>
      <c r="E131" s="249">
        <v>2.66</v>
      </c>
      <c r="F131" s="220"/>
      <c r="G131" s="220"/>
      <c r="H131" s="220"/>
      <c r="I131" s="220"/>
      <c r="J131" s="220"/>
      <c r="K131" s="220"/>
      <c r="L131" s="220"/>
      <c r="M131" s="220"/>
      <c r="N131" s="219"/>
      <c r="O131" s="219"/>
      <c r="P131" s="219"/>
      <c r="Q131" s="219"/>
      <c r="R131" s="220"/>
      <c r="S131" s="220"/>
      <c r="T131" s="220"/>
      <c r="U131" s="220"/>
      <c r="V131" s="220"/>
      <c r="W131" s="220"/>
      <c r="X131" s="220"/>
      <c r="Y131" s="220"/>
      <c r="Z131" s="209"/>
      <c r="AA131" s="209"/>
      <c r="AB131" s="209"/>
      <c r="AC131" s="209"/>
      <c r="AD131" s="209"/>
      <c r="AE131" s="209"/>
      <c r="AF131" s="209"/>
      <c r="AG131" s="209" t="s">
        <v>234</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3" x14ac:dyDescent="0.2">
      <c r="A132" s="216"/>
      <c r="B132" s="217"/>
      <c r="C132" s="257" t="s">
        <v>655</v>
      </c>
      <c r="D132" s="248"/>
      <c r="E132" s="249">
        <v>2.16</v>
      </c>
      <c r="F132" s="220"/>
      <c r="G132" s="220"/>
      <c r="H132" s="220"/>
      <c r="I132" s="220"/>
      <c r="J132" s="220"/>
      <c r="K132" s="220"/>
      <c r="L132" s="220"/>
      <c r="M132" s="220"/>
      <c r="N132" s="219"/>
      <c r="O132" s="219"/>
      <c r="P132" s="219"/>
      <c r="Q132" s="219"/>
      <c r="R132" s="220"/>
      <c r="S132" s="220"/>
      <c r="T132" s="220"/>
      <c r="U132" s="220"/>
      <c r="V132" s="220"/>
      <c r="W132" s="220"/>
      <c r="X132" s="220"/>
      <c r="Y132" s="220"/>
      <c r="Z132" s="209"/>
      <c r="AA132" s="209"/>
      <c r="AB132" s="209"/>
      <c r="AC132" s="209"/>
      <c r="AD132" s="209"/>
      <c r="AE132" s="209"/>
      <c r="AF132" s="209"/>
      <c r="AG132" s="209" t="s">
        <v>234</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3" x14ac:dyDescent="0.2">
      <c r="A133" s="216"/>
      <c r="B133" s="217"/>
      <c r="C133" s="257" t="s">
        <v>656</v>
      </c>
      <c r="D133" s="248"/>
      <c r="E133" s="249">
        <v>4.05</v>
      </c>
      <c r="F133" s="220"/>
      <c r="G133" s="220"/>
      <c r="H133" s="220"/>
      <c r="I133" s="220"/>
      <c r="J133" s="220"/>
      <c r="K133" s="220"/>
      <c r="L133" s="220"/>
      <c r="M133" s="220"/>
      <c r="N133" s="219"/>
      <c r="O133" s="219"/>
      <c r="P133" s="219"/>
      <c r="Q133" s="219"/>
      <c r="R133" s="220"/>
      <c r="S133" s="220"/>
      <c r="T133" s="220"/>
      <c r="U133" s="220"/>
      <c r="V133" s="220"/>
      <c r="W133" s="220"/>
      <c r="X133" s="220"/>
      <c r="Y133" s="220"/>
      <c r="Z133" s="209"/>
      <c r="AA133" s="209"/>
      <c r="AB133" s="209"/>
      <c r="AC133" s="209"/>
      <c r="AD133" s="209"/>
      <c r="AE133" s="209"/>
      <c r="AF133" s="209"/>
      <c r="AG133" s="209" t="s">
        <v>234</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33">
        <v>29</v>
      </c>
      <c r="B134" s="234" t="s">
        <v>657</v>
      </c>
      <c r="C134" s="243" t="s">
        <v>658</v>
      </c>
      <c r="D134" s="235" t="s">
        <v>230</v>
      </c>
      <c r="E134" s="236">
        <v>576.94917999999996</v>
      </c>
      <c r="F134" s="237"/>
      <c r="G134" s="238">
        <f>ROUND(E134*F134,2)</f>
        <v>0</v>
      </c>
      <c r="H134" s="237"/>
      <c r="I134" s="238">
        <f>ROUND(E134*H134,2)</f>
        <v>0</v>
      </c>
      <c r="J134" s="237"/>
      <c r="K134" s="238">
        <f>ROUND(E134*J134,2)</f>
        <v>0</v>
      </c>
      <c r="L134" s="238">
        <v>21</v>
      </c>
      <c r="M134" s="238">
        <f>G134*(1+L134/100)</f>
        <v>0</v>
      </c>
      <c r="N134" s="236">
        <v>4.7660000000000001E-2</v>
      </c>
      <c r="O134" s="236">
        <f>ROUND(E134*N134,2)</f>
        <v>27.5</v>
      </c>
      <c r="P134" s="236">
        <v>0</v>
      </c>
      <c r="Q134" s="236">
        <f>ROUND(E134*P134,2)</f>
        <v>0</v>
      </c>
      <c r="R134" s="238"/>
      <c r="S134" s="238" t="s">
        <v>195</v>
      </c>
      <c r="T134" s="239" t="s">
        <v>196</v>
      </c>
      <c r="U134" s="220">
        <v>0.84</v>
      </c>
      <c r="V134" s="220">
        <f>ROUND(E134*U134,2)</f>
        <v>484.64</v>
      </c>
      <c r="W134" s="220"/>
      <c r="X134" s="220" t="s">
        <v>231</v>
      </c>
      <c r="Y134" s="220" t="s">
        <v>197</v>
      </c>
      <c r="Z134" s="209"/>
      <c r="AA134" s="209"/>
      <c r="AB134" s="209"/>
      <c r="AC134" s="209"/>
      <c r="AD134" s="209"/>
      <c r="AE134" s="209"/>
      <c r="AF134" s="209"/>
      <c r="AG134" s="209" t="s">
        <v>232</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2" x14ac:dyDescent="0.2">
      <c r="A135" s="216"/>
      <c r="B135" s="217"/>
      <c r="C135" s="257" t="s">
        <v>659</v>
      </c>
      <c r="D135" s="248"/>
      <c r="E135" s="249"/>
      <c r="F135" s="220"/>
      <c r="G135" s="220"/>
      <c r="H135" s="220"/>
      <c r="I135" s="220"/>
      <c r="J135" s="220"/>
      <c r="K135" s="220"/>
      <c r="L135" s="220"/>
      <c r="M135" s="220"/>
      <c r="N135" s="219"/>
      <c r="O135" s="219"/>
      <c r="P135" s="219"/>
      <c r="Q135" s="219"/>
      <c r="R135" s="220"/>
      <c r="S135" s="220"/>
      <c r="T135" s="220"/>
      <c r="U135" s="220"/>
      <c r="V135" s="220"/>
      <c r="W135" s="220"/>
      <c r="X135" s="220"/>
      <c r="Y135" s="220"/>
      <c r="Z135" s="209"/>
      <c r="AA135" s="209"/>
      <c r="AB135" s="209"/>
      <c r="AC135" s="209"/>
      <c r="AD135" s="209"/>
      <c r="AE135" s="209"/>
      <c r="AF135" s="209"/>
      <c r="AG135" s="209" t="s">
        <v>234</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3" x14ac:dyDescent="0.2">
      <c r="A136" s="216"/>
      <c r="B136" s="217"/>
      <c r="C136" s="257" t="s">
        <v>660</v>
      </c>
      <c r="D136" s="248"/>
      <c r="E136" s="249">
        <v>56.29</v>
      </c>
      <c r="F136" s="220"/>
      <c r="G136" s="220"/>
      <c r="H136" s="220"/>
      <c r="I136" s="220"/>
      <c r="J136" s="220"/>
      <c r="K136" s="220"/>
      <c r="L136" s="220"/>
      <c r="M136" s="220"/>
      <c r="N136" s="219"/>
      <c r="O136" s="219"/>
      <c r="P136" s="219"/>
      <c r="Q136" s="219"/>
      <c r="R136" s="220"/>
      <c r="S136" s="220"/>
      <c r="T136" s="220"/>
      <c r="U136" s="220"/>
      <c r="V136" s="220"/>
      <c r="W136" s="220"/>
      <c r="X136" s="220"/>
      <c r="Y136" s="220"/>
      <c r="Z136" s="209"/>
      <c r="AA136" s="209"/>
      <c r="AB136" s="209"/>
      <c r="AC136" s="209"/>
      <c r="AD136" s="209"/>
      <c r="AE136" s="209"/>
      <c r="AF136" s="209"/>
      <c r="AG136" s="209" t="s">
        <v>234</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3" x14ac:dyDescent="0.2">
      <c r="A137" s="216"/>
      <c r="B137" s="217"/>
      <c r="C137" s="257" t="s">
        <v>661</v>
      </c>
      <c r="D137" s="248"/>
      <c r="E137" s="249">
        <v>9.6199999999999992</v>
      </c>
      <c r="F137" s="220"/>
      <c r="G137" s="220"/>
      <c r="H137" s="220"/>
      <c r="I137" s="220"/>
      <c r="J137" s="220"/>
      <c r="K137" s="220"/>
      <c r="L137" s="220"/>
      <c r="M137" s="220"/>
      <c r="N137" s="219"/>
      <c r="O137" s="219"/>
      <c r="P137" s="219"/>
      <c r="Q137" s="219"/>
      <c r="R137" s="220"/>
      <c r="S137" s="220"/>
      <c r="T137" s="220"/>
      <c r="U137" s="220"/>
      <c r="V137" s="220"/>
      <c r="W137" s="220"/>
      <c r="X137" s="220"/>
      <c r="Y137" s="220"/>
      <c r="Z137" s="209"/>
      <c r="AA137" s="209"/>
      <c r="AB137" s="209"/>
      <c r="AC137" s="209"/>
      <c r="AD137" s="209"/>
      <c r="AE137" s="209"/>
      <c r="AF137" s="209"/>
      <c r="AG137" s="209" t="s">
        <v>234</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ht="22.5" outlineLevel="3" x14ac:dyDescent="0.2">
      <c r="A138" s="216"/>
      <c r="B138" s="217"/>
      <c r="C138" s="257" t="s">
        <v>662</v>
      </c>
      <c r="D138" s="248"/>
      <c r="E138" s="249">
        <v>70.34</v>
      </c>
      <c r="F138" s="220"/>
      <c r="G138" s="220"/>
      <c r="H138" s="220"/>
      <c r="I138" s="220"/>
      <c r="J138" s="220"/>
      <c r="K138" s="220"/>
      <c r="L138" s="220"/>
      <c r="M138" s="220"/>
      <c r="N138" s="219"/>
      <c r="O138" s="219"/>
      <c r="P138" s="219"/>
      <c r="Q138" s="219"/>
      <c r="R138" s="220"/>
      <c r="S138" s="220"/>
      <c r="T138" s="220"/>
      <c r="U138" s="220"/>
      <c r="V138" s="220"/>
      <c r="W138" s="220"/>
      <c r="X138" s="220"/>
      <c r="Y138" s="220"/>
      <c r="Z138" s="209"/>
      <c r="AA138" s="209"/>
      <c r="AB138" s="209"/>
      <c r="AC138" s="209"/>
      <c r="AD138" s="209"/>
      <c r="AE138" s="209"/>
      <c r="AF138" s="209"/>
      <c r="AG138" s="209" t="s">
        <v>234</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3" x14ac:dyDescent="0.2">
      <c r="A139" s="216"/>
      <c r="B139" s="217"/>
      <c r="C139" s="257" t="s">
        <v>663</v>
      </c>
      <c r="D139" s="248"/>
      <c r="E139" s="249">
        <v>30.59</v>
      </c>
      <c r="F139" s="220"/>
      <c r="G139" s="220"/>
      <c r="H139" s="220"/>
      <c r="I139" s="220"/>
      <c r="J139" s="220"/>
      <c r="K139" s="220"/>
      <c r="L139" s="220"/>
      <c r="M139" s="220"/>
      <c r="N139" s="219"/>
      <c r="O139" s="219"/>
      <c r="P139" s="219"/>
      <c r="Q139" s="219"/>
      <c r="R139" s="220"/>
      <c r="S139" s="220"/>
      <c r="T139" s="220"/>
      <c r="U139" s="220"/>
      <c r="V139" s="220"/>
      <c r="W139" s="220"/>
      <c r="X139" s="220"/>
      <c r="Y139" s="220"/>
      <c r="Z139" s="209"/>
      <c r="AA139" s="209"/>
      <c r="AB139" s="209"/>
      <c r="AC139" s="209"/>
      <c r="AD139" s="209"/>
      <c r="AE139" s="209"/>
      <c r="AF139" s="209"/>
      <c r="AG139" s="209" t="s">
        <v>234</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22.5" outlineLevel="3" x14ac:dyDescent="0.2">
      <c r="A140" s="216"/>
      <c r="B140" s="217"/>
      <c r="C140" s="257" t="s">
        <v>664</v>
      </c>
      <c r="D140" s="248"/>
      <c r="E140" s="249">
        <v>33.659999999999997</v>
      </c>
      <c r="F140" s="220"/>
      <c r="G140" s="220"/>
      <c r="H140" s="220"/>
      <c r="I140" s="220"/>
      <c r="J140" s="220"/>
      <c r="K140" s="220"/>
      <c r="L140" s="220"/>
      <c r="M140" s="220"/>
      <c r="N140" s="219"/>
      <c r="O140" s="219"/>
      <c r="P140" s="219"/>
      <c r="Q140" s="219"/>
      <c r="R140" s="220"/>
      <c r="S140" s="220"/>
      <c r="T140" s="220"/>
      <c r="U140" s="220"/>
      <c r="V140" s="220"/>
      <c r="W140" s="220"/>
      <c r="X140" s="220"/>
      <c r="Y140" s="220"/>
      <c r="Z140" s="209"/>
      <c r="AA140" s="209"/>
      <c r="AB140" s="209"/>
      <c r="AC140" s="209"/>
      <c r="AD140" s="209"/>
      <c r="AE140" s="209"/>
      <c r="AF140" s="209"/>
      <c r="AG140" s="209" t="s">
        <v>234</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3" x14ac:dyDescent="0.2">
      <c r="A141" s="216"/>
      <c r="B141" s="217"/>
      <c r="C141" s="257" t="s">
        <v>665</v>
      </c>
      <c r="D141" s="248"/>
      <c r="E141" s="249">
        <v>9.8000000000000007</v>
      </c>
      <c r="F141" s="220"/>
      <c r="G141" s="220"/>
      <c r="H141" s="220"/>
      <c r="I141" s="220"/>
      <c r="J141" s="220"/>
      <c r="K141" s="220"/>
      <c r="L141" s="220"/>
      <c r="M141" s="220"/>
      <c r="N141" s="219"/>
      <c r="O141" s="219"/>
      <c r="P141" s="219"/>
      <c r="Q141" s="219"/>
      <c r="R141" s="220"/>
      <c r="S141" s="220"/>
      <c r="T141" s="220"/>
      <c r="U141" s="220"/>
      <c r="V141" s="220"/>
      <c r="W141" s="220"/>
      <c r="X141" s="220"/>
      <c r="Y141" s="220"/>
      <c r="Z141" s="209"/>
      <c r="AA141" s="209"/>
      <c r="AB141" s="209"/>
      <c r="AC141" s="209"/>
      <c r="AD141" s="209"/>
      <c r="AE141" s="209"/>
      <c r="AF141" s="209"/>
      <c r="AG141" s="209" t="s">
        <v>234</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3" x14ac:dyDescent="0.2">
      <c r="A142" s="216"/>
      <c r="B142" s="217"/>
      <c r="C142" s="257" t="s">
        <v>666</v>
      </c>
      <c r="D142" s="248"/>
      <c r="E142" s="249">
        <v>20.14</v>
      </c>
      <c r="F142" s="220"/>
      <c r="G142" s="220"/>
      <c r="H142" s="220"/>
      <c r="I142" s="220"/>
      <c r="J142" s="220"/>
      <c r="K142" s="220"/>
      <c r="L142" s="220"/>
      <c r="M142" s="220"/>
      <c r="N142" s="219"/>
      <c r="O142" s="219"/>
      <c r="P142" s="219"/>
      <c r="Q142" s="219"/>
      <c r="R142" s="220"/>
      <c r="S142" s="220"/>
      <c r="T142" s="220"/>
      <c r="U142" s="220"/>
      <c r="V142" s="220"/>
      <c r="W142" s="220"/>
      <c r="X142" s="220"/>
      <c r="Y142" s="220"/>
      <c r="Z142" s="209"/>
      <c r="AA142" s="209"/>
      <c r="AB142" s="209"/>
      <c r="AC142" s="209"/>
      <c r="AD142" s="209"/>
      <c r="AE142" s="209"/>
      <c r="AF142" s="209"/>
      <c r="AG142" s="209" t="s">
        <v>234</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22.5" outlineLevel="3" x14ac:dyDescent="0.2">
      <c r="A143" s="216"/>
      <c r="B143" s="217"/>
      <c r="C143" s="257" t="s">
        <v>667</v>
      </c>
      <c r="D143" s="248"/>
      <c r="E143" s="249">
        <v>55.42</v>
      </c>
      <c r="F143" s="220"/>
      <c r="G143" s="220"/>
      <c r="H143" s="220"/>
      <c r="I143" s="220"/>
      <c r="J143" s="220"/>
      <c r="K143" s="220"/>
      <c r="L143" s="220"/>
      <c r="M143" s="220"/>
      <c r="N143" s="219"/>
      <c r="O143" s="219"/>
      <c r="P143" s="219"/>
      <c r="Q143" s="219"/>
      <c r="R143" s="220"/>
      <c r="S143" s="220"/>
      <c r="T143" s="220"/>
      <c r="U143" s="220"/>
      <c r="V143" s="220"/>
      <c r="W143" s="220"/>
      <c r="X143" s="220"/>
      <c r="Y143" s="220"/>
      <c r="Z143" s="209"/>
      <c r="AA143" s="209"/>
      <c r="AB143" s="209"/>
      <c r="AC143" s="209"/>
      <c r="AD143" s="209"/>
      <c r="AE143" s="209"/>
      <c r="AF143" s="209"/>
      <c r="AG143" s="209" t="s">
        <v>234</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3" x14ac:dyDescent="0.2">
      <c r="A144" s="216"/>
      <c r="B144" s="217"/>
      <c r="C144" s="257" t="s">
        <v>668</v>
      </c>
      <c r="D144" s="248"/>
      <c r="E144" s="249">
        <v>53.46</v>
      </c>
      <c r="F144" s="220"/>
      <c r="G144" s="220"/>
      <c r="H144" s="220"/>
      <c r="I144" s="220"/>
      <c r="J144" s="220"/>
      <c r="K144" s="220"/>
      <c r="L144" s="220"/>
      <c r="M144" s="220"/>
      <c r="N144" s="219"/>
      <c r="O144" s="219"/>
      <c r="P144" s="219"/>
      <c r="Q144" s="219"/>
      <c r="R144" s="220"/>
      <c r="S144" s="220"/>
      <c r="T144" s="220"/>
      <c r="U144" s="220"/>
      <c r="V144" s="220"/>
      <c r="W144" s="220"/>
      <c r="X144" s="220"/>
      <c r="Y144" s="220"/>
      <c r="Z144" s="209"/>
      <c r="AA144" s="209"/>
      <c r="AB144" s="209"/>
      <c r="AC144" s="209"/>
      <c r="AD144" s="209"/>
      <c r="AE144" s="209"/>
      <c r="AF144" s="209"/>
      <c r="AG144" s="209" t="s">
        <v>234</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3" x14ac:dyDescent="0.2">
      <c r="A145" s="216"/>
      <c r="B145" s="217"/>
      <c r="C145" s="257" t="s">
        <v>669</v>
      </c>
      <c r="D145" s="248"/>
      <c r="E145" s="249">
        <v>28.55</v>
      </c>
      <c r="F145" s="220"/>
      <c r="G145" s="220"/>
      <c r="H145" s="220"/>
      <c r="I145" s="220"/>
      <c r="J145" s="220"/>
      <c r="K145" s="220"/>
      <c r="L145" s="220"/>
      <c r="M145" s="220"/>
      <c r="N145" s="219"/>
      <c r="O145" s="219"/>
      <c r="P145" s="219"/>
      <c r="Q145" s="219"/>
      <c r="R145" s="220"/>
      <c r="S145" s="220"/>
      <c r="T145" s="220"/>
      <c r="U145" s="220"/>
      <c r="V145" s="220"/>
      <c r="W145" s="220"/>
      <c r="X145" s="220"/>
      <c r="Y145" s="220"/>
      <c r="Z145" s="209"/>
      <c r="AA145" s="209"/>
      <c r="AB145" s="209"/>
      <c r="AC145" s="209"/>
      <c r="AD145" s="209"/>
      <c r="AE145" s="209"/>
      <c r="AF145" s="209"/>
      <c r="AG145" s="209" t="s">
        <v>234</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3" x14ac:dyDescent="0.2">
      <c r="A146" s="216"/>
      <c r="B146" s="217"/>
      <c r="C146" s="257" t="s">
        <v>670</v>
      </c>
      <c r="D146" s="248"/>
      <c r="E146" s="249">
        <v>37.909999999999997</v>
      </c>
      <c r="F146" s="220"/>
      <c r="G146" s="220"/>
      <c r="H146" s="220"/>
      <c r="I146" s="220"/>
      <c r="J146" s="220"/>
      <c r="K146" s="220"/>
      <c r="L146" s="220"/>
      <c r="M146" s="220"/>
      <c r="N146" s="219"/>
      <c r="O146" s="219"/>
      <c r="P146" s="219"/>
      <c r="Q146" s="219"/>
      <c r="R146" s="220"/>
      <c r="S146" s="220"/>
      <c r="T146" s="220"/>
      <c r="U146" s="220"/>
      <c r="V146" s="220"/>
      <c r="W146" s="220"/>
      <c r="X146" s="220"/>
      <c r="Y146" s="220"/>
      <c r="Z146" s="209"/>
      <c r="AA146" s="209"/>
      <c r="AB146" s="209"/>
      <c r="AC146" s="209"/>
      <c r="AD146" s="209"/>
      <c r="AE146" s="209"/>
      <c r="AF146" s="209"/>
      <c r="AG146" s="209" t="s">
        <v>234</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3" x14ac:dyDescent="0.2">
      <c r="A147" s="216"/>
      <c r="B147" s="217"/>
      <c r="C147" s="257" t="s">
        <v>671</v>
      </c>
      <c r="D147" s="248"/>
      <c r="E147" s="249">
        <v>33.979999999999997</v>
      </c>
      <c r="F147" s="220"/>
      <c r="G147" s="220"/>
      <c r="H147" s="220"/>
      <c r="I147" s="220"/>
      <c r="J147" s="220"/>
      <c r="K147" s="220"/>
      <c r="L147" s="220"/>
      <c r="M147" s="220"/>
      <c r="N147" s="219"/>
      <c r="O147" s="219"/>
      <c r="P147" s="219"/>
      <c r="Q147" s="219"/>
      <c r="R147" s="220"/>
      <c r="S147" s="220"/>
      <c r="T147" s="220"/>
      <c r="U147" s="220"/>
      <c r="V147" s="220"/>
      <c r="W147" s="220"/>
      <c r="X147" s="220"/>
      <c r="Y147" s="220"/>
      <c r="Z147" s="209"/>
      <c r="AA147" s="209"/>
      <c r="AB147" s="209"/>
      <c r="AC147" s="209"/>
      <c r="AD147" s="209"/>
      <c r="AE147" s="209"/>
      <c r="AF147" s="209"/>
      <c r="AG147" s="209" t="s">
        <v>234</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3" x14ac:dyDescent="0.2">
      <c r="A148" s="216"/>
      <c r="B148" s="217"/>
      <c r="C148" s="257" t="s">
        <v>672</v>
      </c>
      <c r="D148" s="248"/>
      <c r="E148" s="249">
        <v>28.43</v>
      </c>
      <c r="F148" s="220"/>
      <c r="G148" s="220"/>
      <c r="H148" s="220"/>
      <c r="I148" s="220"/>
      <c r="J148" s="220"/>
      <c r="K148" s="220"/>
      <c r="L148" s="220"/>
      <c r="M148" s="220"/>
      <c r="N148" s="219"/>
      <c r="O148" s="219"/>
      <c r="P148" s="219"/>
      <c r="Q148" s="219"/>
      <c r="R148" s="220"/>
      <c r="S148" s="220"/>
      <c r="T148" s="220"/>
      <c r="U148" s="220"/>
      <c r="V148" s="220"/>
      <c r="W148" s="220"/>
      <c r="X148" s="220"/>
      <c r="Y148" s="220"/>
      <c r="Z148" s="209"/>
      <c r="AA148" s="209"/>
      <c r="AB148" s="209"/>
      <c r="AC148" s="209"/>
      <c r="AD148" s="209"/>
      <c r="AE148" s="209"/>
      <c r="AF148" s="209"/>
      <c r="AG148" s="209" t="s">
        <v>234</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22.5" outlineLevel="3" x14ac:dyDescent="0.2">
      <c r="A149" s="216"/>
      <c r="B149" s="217"/>
      <c r="C149" s="257" t="s">
        <v>673</v>
      </c>
      <c r="D149" s="248"/>
      <c r="E149" s="249">
        <v>48.92</v>
      </c>
      <c r="F149" s="220"/>
      <c r="G149" s="220"/>
      <c r="H149" s="220"/>
      <c r="I149" s="220"/>
      <c r="J149" s="220"/>
      <c r="K149" s="220"/>
      <c r="L149" s="220"/>
      <c r="M149" s="220"/>
      <c r="N149" s="219"/>
      <c r="O149" s="219"/>
      <c r="P149" s="219"/>
      <c r="Q149" s="219"/>
      <c r="R149" s="220"/>
      <c r="S149" s="220"/>
      <c r="T149" s="220"/>
      <c r="U149" s="220"/>
      <c r="V149" s="220"/>
      <c r="W149" s="220"/>
      <c r="X149" s="220"/>
      <c r="Y149" s="220"/>
      <c r="Z149" s="209"/>
      <c r="AA149" s="209"/>
      <c r="AB149" s="209"/>
      <c r="AC149" s="209"/>
      <c r="AD149" s="209"/>
      <c r="AE149" s="209"/>
      <c r="AF149" s="209"/>
      <c r="AG149" s="209" t="s">
        <v>234</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3" x14ac:dyDescent="0.2">
      <c r="A150" s="216"/>
      <c r="B150" s="217"/>
      <c r="C150" s="257" t="s">
        <v>674</v>
      </c>
      <c r="D150" s="248"/>
      <c r="E150" s="249">
        <v>19.84</v>
      </c>
      <c r="F150" s="220"/>
      <c r="G150" s="220"/>
      <c r="H150" s="220"/>
      <c r="I150" s="220"/>
      <c r="J150" s="220"/>
      <c r="K150" s="220"/>
      <c r="L150" s="220"/>
      <c r="M150" s="220"/>
      <c r="N150" s="219"/>
      <c r="O150" s="219"/>
      <c r="P150" s="219"/>
      <c r="Q150" s="219"/>
      <c r="R150" s="220"/>
      <c r="S150" s="220"/>
      <c r="T150" s="220"/>
      <c r="U150" s="220"/>
      <c r="V150" s="220"/>
      <c r="W150" s="220"/>
      <c r="X150" s="220"/>
      <c r="Y150" s="220"/>
      <c r="Z150" s="209"/>
      <c r="AA150" s="209"/>
      <c r="AB150" s="209"/>
      <c r="AC150" s="209"/>
      <c r="AD150" s="209"/>
      <c r="AE150" s="209"/>
      <c r="AF150" s="209"/>
      <c r="AG150" s="209" t="s">
        <v>234</v>
      </c>
      <c r="AH150" s="209">
        <v>0</v>
      </c>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3" x14ac:dyDescent="0.2">
      <c r="A151" s="216"/>
      <c r="B151" s="217"/>
      <c r="C151" s="257" t="s">
        <v>675</v>
      </c>
      <c r="D151" s="248"/>
      <c r="E151" s="249">
        <v>40</v>
      </c>
      <c r="F151" s="220"/>
      <c r="G151" s="220"/>
      <c r="H151" s="220"/>
      <c r="I151" s="220"/>
      <c r="J151" s="220"/>
      <c r="K151" s="220"/>
      <c r="L151" s="220"/>
      <c r="M151" s="220"/>
      <c r="N151" s="219"/>
      <c r="O151" s="219"/>
      <c r="P151" s="219"/>
      <c r="Q151" s="219"/>
      <c r="R151" s="220"/>
      <c r="S151" s="220"/>
      <c r="T151" s="220"/>
      <c r="U151" s="220"/>
      <c r="V151" s="220"/>
      <c r="W151" s="220"/>
      <c r="X151" s="220"/>
      <c r="Y151" s="220"/>
      <c r="Z151" s="209"/>
      <c r="AA151" s="209"/>
      <c r="AB151" s="209"/>
      <c r="AC151" s="209"/>
      <c r="AD151" s="209"/>
      <c r="AE151" s="209"/>
      <c r="AF151" s="209"/>
      <c r="AG151" s="209" t="s">
        <v>234</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ht="22.5" outlineLevel="1" x14ac:dyDescent="0.2">
      <c r="A152" s="250">
        <v>30</v>
      </c>
      <c r="B152" s="251" t="s">
        <v>676</v>
      </c>
      <c r="C152" s="258" t="s">
        <v>677</v>
      </c>
      <c r="D152" s="252" t="s">
        <v>230</v>
      </c>
      <c r="E152" s="253">
        <v>576.94917999999996</v>
      </c>
      <c r="F152" s="254"/>
      <c r="G152" s="255">
        <f>ROUND(E152*F152,2)</f>
        <v>0</v>
      </c>
      <c r="H152" s="254"/>
      <c r="I152" s="255">
        <f>ROUND(E152*H152,2)</f>
        <v>0</v>
      </c>
      <c r="J152" s="254"/>
      <c r="K152" s="255">
        <f>ROUND(E152*J152,2)</f>
        <v>0</v>
      </c>
      <c r="L152" s="255">
        <v>21</v>
      </c>
      <c r="M152" s="255">
        <f>G152*(1+L152/100)</f>
        <v>0</v>
      </c>
      <c r="N152" s="253">
        <v>3.2000000000000003E-4</v>
      </c>
      <c r="O152" s="253">
        <f>ROUND(E152*N152,2)</f>
        <v>0.18</v>
      </c>
      <c r="P152" s="253">
        <v>0</v>
      </c>
      <c r="Q152" s="253">
        <f>ROUND(E152*P152,2)</f>
        <v>0</v>
      </c>
      <c r="R152" s="255"/>
      <c r="S152" s="255" t="s">
        <v>195</v>
      </c>
      <c r="T152" s="256" t="s">
        <v>196</v>
      </c>
      <c r="U152" s="220">
        <v>7.0000000000000007E-2</v>
      </c>
      <c r="V152" s="220">
        <f>ROUND(E152*U152,2)</f>
        <v>40.39</v>
      </c>
      <c r="W152" s="220"/>
      <c r="X152" s="220" t="s">
        <v>231</v>
      </c>
      <c r="Y152" s="220" t="s">
        <v>197</v>
      </c>
      <c r="Z152" s="209"/>
      <c r="AA152" s="209"/>
      <c r="AB152" s="209"/>
      <c r="AC152" s="209"/>
      <c r="AD152" s="209"/>
      <c r="AE152" s="209"/>
      <c r="AF152" s="209"/>
      <c r="AG152" s="209" t="s">
        <v>232</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x14ac:dyDescent="0.2">
      <c r="A153" s="223" t="s">
        <v>190</v>
      </c>
      <c r="B153" s="224" t="s">
        <v>89</v>
      </c>
      <c r="C153" s="242" t="s">
        <v>90</v>
      </c>
      <c r="D153" s="225"/>
      <c r="E153" s="226"/>
      <c r="F153" s="227"/>
      <c r="G153" s="227">
        <f>SUMIF(AG154:AG166,"&lt;&gt;NOR",G154:G166)</f>
        <v>0</v>
      </c>
      <c r="H153" s="227"/>
      <c r="I153" s="227">
        <f>SUM(I154:I166)</f>
        <v>0</v>
      </c>
      <c r="J153" s="227"/>
      <c r="K153" s="227">
        <f>SUM(K154:K166)</f>
        <v>0</v>
      </c>
      <c r="L153" s="227"/>
      <c r="M153" s="227">
        <f>SUM(M154:M166)</f>
        <v>0</v>
      </c>
      <c r="N153" s="226"/>
      <c r="O153" s="226">
        <f>SUM(O154:O166)</f>
        <v>6.2799999999999985</v>
      </c>
      <c r="P153" s="226"/>
      <c r="Q153" s="226">
        <f>SUM(Q154:Q166)</f>
        <v>0</v>
      </c>
      <c r="R153" s="227"/>
      <c r="S153" s="227"/>
      <c r="T153" s="228"/>
      <c r="U153" s="222"/>
      <c r="V153" s="222">
        <f>SUM(V154:V166)</f>
        <v>113.47</v>
      </c>
      <c r="W153" s="222"/>
      <c r="X153" s="222"/>
      <c r="Y153" s="222"/>
      <c r="AG153" t="s">
        <v>191</v>
      </c>
    </row>
    <row r="154" spans="1:60" outlineLevel="1" x14ac:dyDescent="0.2">
      <c r="A154" s="233">
        <v>31</v>
      </c>
      <c r="B154" s="234" t="s">
        <v>678</v>
      </c>
      <c r="C154" s="243" t="s">
        <v>679</v>
      </c>
      <c r="D154" s="235" t="s">
        <v>230</v>
      </c>
      <c r="E154" s="236">
        <v>26.594999999999999</v>
      </c>
      <c r="F154" s="237"/>
      <c r="G154" s="238">
        <f>ROUND(E154*F154,2)</f>
        <v>0</v>
      </c>
      <c r="H154" s="237"/>
      <c r="I154" s="238">
        <f>ROUND(E154*H154,2)</f>
        <v>0</v>
      </c>
      <c r="J154" s="237"/>
      <c r="K154" s="238">
        <f>ROUND(E154*J154,2)</f>
        <v>0</v>
      </c>
      <c r="L154" s="238">
        <v>21</v>
      </c>
      <c r="M154" s="238">
        <f>G154*(1+L154/100)</f>
        <v>0</v>
      </c>
      <c r="N154" s="236">
        <v>8.3000000000000001E-4</v>
      </c>
      <c r="O154" s="236">
        <f>ROUND(E154*N154,2)</f>
        <v>0.02</v>
      </c>
      <c r="P154" s="236">
        <v>0</v>
      </c>
      <c r="Q154" s="236">
        <f>ROUND(E154*P154,2)</f>
        <v>0</v>
      </c>
      <c r="R154" s="238"/>
      <c r="S154" s="238" t="s">
        <v>195</v>
      </c>
      <c r="T154" s="239" t="s">
        <v>196</v>
      </c>
      <c r="U154" s="220">
        <v>0.21</v>
      </c>
      <c r="V154" s="220">
        <f>ROUND(E154*U154,2)</f>
        <v>5.58</v>
      </c>
      <c r="W154" s="220"/>
      <c r="X154" s="220" t="s">
        <v>231</v>
      </c>
      <c r="Y154" s="220" t="s">
        <v>197</v>
      </c>
      <c r="Z154" s="209"/>
      <c r="AA154" s="209"/>
      <c r="AB154" s="209"/>
      <c r="AC154" s="209"/>
      <c r="AD154" s="209"/>
      <c r="AE154" s="209"/>
      <c r="AF154" s="209"/>
      <c r="AG154" s="209" t="s">
        <v>232</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22.5" outlineLevel="2" x14ac:dyDescent="0.2">
      <c r="A155" s="216"/>
      <c r="B155" s="217"/>
      <c r="C155" s="257" t="s">
        <v>680</v>
      </c>
      <c r="D155" s="248"/>
      <c r="E155" s="249">
        <v>26.59</v>
      </c>
      <c r="F155" s="220"/>
      <c r="G155" s="220"/>
      <c r="H155" s="220"/>
      <c r="I155" s="220"/>
      <c r="J155" s="220"/>
      <c r="K155" s="220"/>
      <c r="L155" s="220"/>
      <c r="M155" s="220"/>
      <c r="N155" s="219"/>
      <c r="O155" s="219"/>
      <c r="P155" s="219"/>
      <c r="Q155" s="219"/>
      <c r="R155" s="220"/>
      <c r="S155" s="220"/>
      <c r="T155" s="220"/>
      <c r="U155" s="220"/>
      <c r="V155" s="220"/>
      <c r="W155" s="220"/>
      <c r="X155" s="220"/>
      <c r="Y155" s="220"/>
      <c r="Z155" s="209"/>
      <c r="AA155" s="209"/>
      <c r="AB155" s="209"/>
      <c r="AC155" s="209"/>
      <c r="AD155" s="209"/>
      <c r="AE155" s="209"/>
      <c r="AF155" s="209"/>
      <c r="AG155" s="209" t="s">
        <v>234</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ht="33.75" outlineLevel="1" x14ac:dyDescent="0.2">
      <c r="A156" s="233">
        <v>32</v>
      </c>
      <c r="B156" s="234" t="s">
        <v>681</v>
      </c>
      <c r="C156" s="243" t="s">
        <v>682</v>
      </c>
      <c r="D156" s="235" t="s">
        <v>230</v>
      </c>
      <c r="E156" s="236">
        <v>97.071749999999994</v>
      </c>
      <c r="F156" s="237"/>
      <c r="G156" s="238">
        <f>ROUND(E156*F156,2)</f>
        <v>0</v>
      </c>
      <c r="H156" s="237"/>
      <c r="I156" s="238">
        <f>ROUND(E156*H156,2)</f>
        <v>0</v>
      </c>
      <c r="J156" s="237"/>
      <c r="K156" s="238">
        <f>ROUND(E156*J156,2)</f>
        <v>0</v>
      </c>
      <c r="L156" s="238">
        <v>21</v>
      </c>
      <c r="M156" s="238">
        <f>G156*(1+L156/100)</f>
        <v>0</v>
      </c>
      <c r="N156" s="236">
        <v>4.2549999999999998E-2</v>
      </c>
      <c r="O156" s="236">
        <f>ROUND(E156*N156,2)</f>
        <v>4.13</v>
      </c>
      <c r="P156" s="236">
        <v>0</v>
      </c>
      <c r="Q156" s="236">
        <f>ROUND(E156*P156,2)</f>
        <v>0</v>
      </c>
      <c r="R156" s="238"/>
      <c r="S156" s="238" t="s">
        <v>195</v>
      </c>
      <c r="T156" s="239" t="s">
        <v>196</v>
      </c>
      <c r="U156" s="220">
        <v>0.60089999999999999</v>
      </c>
      <c r="V156" s="220">
        <f>ROUND(E156*U156,2)</f>
        <v>58.33</v>
      </c>
      <c r="W156" s="220"/>
      <c r="X156" s="220" t="s">
        <v>231</v>
      </c>
      <c r="Y156" s="220" t="s">
        <v>197</v>
      </c>
      <c r="Z156" s="209"/>
      <c r="AA156" s="209"/>
      <c r="AB156" s="209"/>
      <c r="AC156" s="209"/>
      <c r="AD156" s="209"/>
      <c r="AE156" s="209"/>
      <c r="AF156" s="209"/>
      <c r="AG156" s="209" t="s">
        <v>232</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2" x14ac:dyDescent="0.2">
      <c r="A157" s="216"/>
      <c r="B157" s="217"/>
      <c r="C157" s="244" t="s">
        <v>683</v>
      </c>
      <c r="D157" s="240"/>
      <c r="E157" s="240"/>
      <c r="F157" s="240"/>
      <c r="G157" s="240"/>
      <c r="H157" s="220"/>
      <c r="I157" s="220"/>
      <c r="J157" s="220"/>
      <c r="K157" s="220"/>
      <c r="L157" s="220"/>
      <c r="M157" s="220"/>
      <c r="N157" s="219"/>
      <c r="O157" s="219"/>
      <c r="P157" s="219"/>
      <c r="Q157" s="219"/>
      <c r="R157" s="220"/>
      <c r="S157" s="220"/>
      <c r="T157" s="220"/>
      <c r="U157" s="220"/>
      <c r="V157" s="220"/>
      <c r="W157" s="220"/>
      <c r="X157" s="220"/>
      <c r="Y157" s="220"/>
      <c r="Z157" s="209"/>
      <c r="AA157" s="209"/>
      <c r="AB157" s="209"/>
      <c r="AC157" s="209"/>
      <c r="AD157" s="209"/>
      <c r="AE157" s="209"/>
      <c r="AF157" s="209"/>
      <c r="AG157" s="209" t="s">
        <v>200</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3" x14ac:dyDescent="0.2">
      <c r="A158" s="216"/>
      <c r="B158" s="217"/>
      <c r="C158" s="261" t="s">
        <v>683</v>
      </c>
      <c r="D158" s="259"/>
      <c r="E158" s="259"/>
      <c r="F158" s="259"/>
      <c r="G158" s="259"/>
      <c r="H158" s="220"/>
      <c r="I158" s="220"/>
      <c r="J158" s="220"/>
      <c r="K158" s="220"/>
      <c r="L158" s="220"/>
      <c r="M158" s="220"/>
      <c r="N158" s="219"/>
      <c r="O158" s="219"/>
      <c r="P158" s="219"/>
      <c r="Q158" s="219"/>
      <c r="R158" s="220"/>
      <c r="S158" s="220"/>
      <c r="T158" s="220"/>
      <c r="U158" s="220"/>
      <c r="V158" s="220"/>
      <c r="W158" s="220"/>
      <c r="X158" s="220"/>
      <c r="Y158" s="220"/>
      <c r="Z158" s="209"/>
      <c r="AA158" s="209"/>
      <c r="AB158" s="209"/>
      <c r="AC158" s="209"/>
      <c r="AD158" s="209"/>
      <c r="AE158" s="209"/>
      <c r="AF158" s="209"/>
      <c r="AG158" s="209" t="s">
        <v>200</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3" x14ac:dyDescent="0.2">
      <c r="A159" s="216"/>
      <c r="B159" s="217"/>
      <c r="C159" s="261" t="s">
        <v>684</v>
      </c>
      <c r="D159" s="259"/>
      <c r="E159" s="259"/>
      <c r="F159" s="259"/>
      <c r="G159" s="259"/>
      <c r="H159" s="220"/>
      <c r="I159" s="220"/>
      <c r="J159" s="220"/>
      <c r="K159" s="220"/>
      <c r="L159" s="220"/>
      <c r="M159" s="220"/>
      <c r="N159" s="219"/>
      <c r="O159" s="219"/>
      <c r="P159" s="219"/>
      <c r="Q159" s="219"/>
      <c r="R159" s="220"/>
      <c r="S159" s="220"/>
      <c r="T159" s="220"/>
      <c r="U159" s="220"/>
      <c r="V159" s="220"/>
      <c r="W159" s="220"/>
      <c r="X159" s="220"/>
      <c r="Y159" s="220"/>
      <c r="Z159" s="209"/>
      <c r="AA159" s="209"/>
      <c r="AB159" s="209"/>
      <c r="AC159" s="209"/>
      <c r="AD159" s="209"/>
      <c r="AE159" s="209"/>
      <c r="AF159" s="209"/>
      <c r="AG159" s="209" t="s">
        <v>200</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33.75" outlineLevel="2" x14ac:dyDescent="0.2">
      <c r="A160" s="216"/>
      <c r="B160" s="217"/>
      <c r="C160" s="257" t="s">
        <v>685</v>
      </c>
      <c r="D160" s="248"/>
      <c r="E160" s="249">
        <v>97.07</v>
      </c>
      <c r="F160" s="220"/>
      <c r="G160" s="220"/>
      <c r="H160" s="220"/>
      <c r="I160" s="220"/>
      <c r="J160" s="220"/>
      <c r="K160" s="220"/>
      <c r="L160" s="220"/>
      <c r="M160" s="220"/>
      <c r="N160" s="219"/>
      <c r="O160" s="219"/>
      <c r="P160" s="219"/>
      <c r="Q160" s="219"/>
      <c r="R160" s="220"/>
      <c r="S160" s="220"/>
      <c r="T160" s="220"/>
      <c r="U160" s="220"/>
      <c r="V160" s="220"/>
      <c r="W160" s="220"/>
      <c r="X160" s="220"/>
      <c r="Y160" s="220"/>
      <c r="Z160" s="209"/>
      <c r="AA160" s="209"/>
      <c r="AB160" s="209"/>
      <c r="AC160" s="209"/>
      <c r="AD160" s="209"/>
      <c r="AE160" s="209"/>
      <c r="AF160" s="209"/>
      <c r="AG160" s="209" t="s">
        <v>234</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33">
        <v>33</v>
      </c>
      <c r="B161" s="234" t="s">
        <v>686</v>
      </c>
      <c r="C161" s="243" t="s">
        <v>687</v>
      </c>
      <c r="D161" s="235" t="s">
        <v>230</v>
      </c>
      <c r="E161" s="236">
        <v>48.535870000000003</v>
      </c>
      <c r="F161" s="237"/>
      <c r="G161" s="238">
        <f>ROUND(E161*F161,2)</f>
        <v>0</v>
      </c>
      <c r="H161" s="237"/>
      <c r="I161" s="238">
        <f>ROUND(E161*H161,2)</f>
        <v>0</v>
      </c>
      <c r="J161" s="237"/>
      <c r="K161" s="238">
        <f>ROUND(E161*J161,2)</f>
        <v>0</v>
      </c>
      <c r="L161" s="238">
        <v>21</v>
      </c>
      <c r="M161" s="238">
        <f>G161*(1+L161/100)</f>
        <v>0</v>
      </c>
      <c r="N161" s="236">
        <v>4.2549999999999998E-2</v>
      </c>
      <c r="O161" s="236">
        <f>ROUND(E161*N161,2)</f>
        <v>2.0699999999999998</v>
      </c>
      <c r="P161" s="236">
        <v>0</v>
      </c>
      <c r="Q161" s="236">
        <f>ROUND(E161*P161,2)</f>
        <v>0</v>
      </c>
      <c r="R161" s="238"/>
      <c r="S161" s="238" t="s">
        <v>195</v>
      </c>
      <c r="T161" s="239" t="s">
        <v>196</v>
      </c>
      <c r="U161" s="220">
        <v>0.60089999999999999</v>
      </c>
      <c r="V161" s="220">
        <f>ROUND(E161*U161,2)</f>
        <v>29.17</v>
      </c>
      <c r="W161" s="220"/>
      <c r="X161" s="220" t="s">
        <v>231</v>
      </c>
      <c r="Y161" s="220" t="s">
        <v>197</v>
      </c>
      <c r="Z161" s="209"/>
      <c r="AA161" s="209"/>
      <c r="AB161" s="209"/>
      <c r="AC161" s="209"/>
      <c r="AD161" s="209"/>
      <c r="AE161" s="209"/>
      <c r="AF161" s="209"/>
      <c r="AG161" s="209" t="s">
        <v>232</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2" x14ac:dyDescent="0.2">
      <c r="A162" s="216"/>
      <c r="B162" s="217"/>
      <c r="C162" s="244" t="s">
        <v>684</v>
      </c>
      <c r="D162" s="240"/>
      <c r="E162" s="240"/>
      <c r="F162" s="240"/>
      <c r="G162" s="240"/>
      <c r="H162" s="220"/>
      <c r="I162" s="220"/>
      <c r="J162" s="220"/>
      <c r="K162" s="220"/>
      <c r="L162" s="220"/>
      <c r="M162" s="220"/>
      <c r="N162" s="219"/>
      <c r="O162" s="219"/>
      <c r="P162" s="219"/>
      <c r="Q162" s="219"/>
      <c r="R162" s="220"/>
      <c r="S162" s="220"/>
      <c r="T162" s="220"/>
      <c r="U162" s="220"/>
      <c r="V162" s="220"/>
      <c r="W162" s="220"/>
      <c r="X162" s="220"/>
      <c r="Y162" s="220"/>
      <c r="Z162" s="209"/>
      <c r="AA162" s="209"/>
      <c r="AB162" s="209"/>
      <c r="AC162" s="209"/>
      <c r="AD162" s="209"/>
      <c r="AE162" s="209"/>
      <c r="AF162" s="209"/>
      <c r="AG162" s="209" t="s">
        <v>200</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ht="33.75" outlineLevel="2" x14ac:dyDescent="0.2">
      <c r="A163" s="216"/>
      <c r="B163" s="217"/>
      <c r="C163" s="257" t="s">
        <v>688</v>
      </c>
      <c r="D163" s="248"/>
      <c r="E163" s="249">
        <v>48.54</v>
      </c>
      <c r="F163" s="220"/>
      <c r="G163" s="220"/>
      <c r="H163" s="220"/>
      <c r="I163" s="220"/>
      <c r="J163" s="220"/>
      <c r="K163" s="220"/>
      <c r="L163" s="220"/>
      <c r="M163" s="220"/>
      <c r="N163" s="219"/>
      <c r="O163" s="219"/>
      <c r="P163" s="219"/>
      <c r="Q163" s="219"/>
      <c r="R163" s="220"/>
      <c r="S163" s="220"/>
      <c r="T163" s="220"/>
      <c r="U163" s="220"/>
      <c r="V163" s="220"/>
      <c r="W163" s="220"/>
      <c r="X163" s="220"/>
      <c r="Y163" s="220"/>
      <c r="Z163" s="209"/>
      <c r="AA163" s="209"/>
      <c r="AB163" s="209"/>
      <c r="AC163" s="209"/>
      <c r="AD163" s="209"/>
      <c r="AE163" s="209"/>
      <c r="AF163" s="209"/>
      <c r="AG163" s="209" t="s">
        <v>234</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33">
        <v>34</v>
      </c>
      <c r="B164" s="234" t="s">
        <v>689</v>
      </c>
      <c r="C164" s="243" t="s">
        <v>690</v>
      </c>
      <c r="D164" s="235" t="s">
        <v>230</v>
      </c>
      <c r="E164" s="236">
        <v>97.071749999999994</v>
      </c>
      <c r="F164" s="237"/>
      <c r="G164" s="238">
        <f>ROUND(E164*F164,2)</f>
        <v>0</v>
      </c>
      <c r="H164" s="237"/>
      <c r="I164" s="238">
        <f>ROUND(E164*H164,2)</f>
        <v>0</v>
      </c>
      <c r="J164" s="237"/>
      <c r="K164" s="238">
        <f>ROUND(E164*J164,2)</f>
        <v>0</v>
      </c>
      <c r="L164" s="238">
        <v>21</v>
      </c>
      <c r="M164" s="238">
        <f>G164*(1+L164/100)</f>
        <v>0</v>
      </c>
      <c r="N164" s="236">
        <v>5.9000000000000003E-4</v>
      </c>
      <c r="O164" s="236">
        <f>ROUND(E164*N164,2)</f>
        <v>0.06</v>
      </c>
      <c r="P164" s="236">
        <v>0</v>
      </c>
      <c r="Q164" s="236">
        <f>ROUND(E164*P164,2)</f>
        <v>0</v>
      </c>
      <c r="R164" s="238"/>
      <c r="S164" s="238" t="s">
        <v>195</v>
      </c>
      <c r="T164" s="239" t="s">
        <v>196</v>
      </c>
      <c r="U164" s="220">
        <v>0.21</v>
      </c>
      <c r="V164" s="220">
        <f>ROUND(E164*U164,2)</f>
        <v>20.39</v>
      </c>
      <c r="W164" s="220"/>
      <c r="X164" s="220" t="s">
        <v>231</v>
      </c>
      <c r="Y164" s="220" t="s">
        <v>197</v>
      </c>
      <c r="Z164" s="209"/>
      <c r="AA164" s="209"/>
      <c r="AB164" s="209"/>
      <c r="AC164" s="209"/>
      <c r="AD164" s="209"/>
      <c r="AE164" s="209"/>
      <c r="AF164" s="209"/>
      <c r="AG164" s="209" t="s">
        <v>232</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2" x14ac:dyDescent="0.2">
      <c r="A165" s="216"/>
      <c r="B165" s="217"/>
      <c r="C165" s="244" t="s">
        <v>691</v>
      </c>
      <c r="D165" s="240"/>
      <c r="E165" s="240"/>
      <c r="F165" s="240"/>
      <c r="G165" s="240"/>
      <c r="H165" s="220"/>
      <c r="I165" s="220"/>
      <c r="J165" s="220"/>
      <c r="K165" s="220"/>
      <c r="L165" s="220"/>
      <c r="M165" s="220"/>
      <c r="N165" s="219"/>
      <c r="O165" s="219"/>
      <c r="P165" s="219"/>
      <c r="Q165" s="219"/>
      <c r="R165" s="220"/>
      <c r="S165" s="220"/>
      <c r="T165" s="220"/>
      <c r="U165" s="220"/>
      <c r="V165" s="220"/>
      <c r="W165" s="220"/>
      <c r="X165" s="220"/>
      <c r="Y165" s="220"/>
      <c r="Z165" s="209"/>
      <c r="AA165" s="209"/>
      <c r="AB165" s="209"/>
      <c r="AC165" s="209"/>
      <c r="AD165" s="209"/>
      <c r="AE165" s="209"/>
      <c r="AF165" s="209"/>
      <c r="AG165" s="209" t="s">
        <v>200</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33.75" outlineLevel="2" x14ac:dyDescent="0.2">
      <c r="A166" s="216"/>
      <c r="B166" s="217"/>
      <c r="C166" s="257" t="s">
        <v>692</v>
      </c>
      <c r="D166" s="248"/>
      <c r="E166" s="249">
        <v>97.07</v>
      </c>
      <c r="F166" s="220"/>
      <c r="G166" s="220"/>
      <c r="H166" s="220"/>
      <c r="I166" s="220"/>
      <c r="J166" s="220"/>
      <c r="K166" s="220"/>
      <c r="L166" s="220"/>
      <c r="M166" s="220"/>
      <c r="N166" s="219"/>
      <c r="O166" s="219"/>
      <c r="P166" s="219"/>
      <c r="Q166" s="219"/>
      <c r="R166" s="220"/>
      <c r="S166" s="220"/>
      <c r="T166" s="220"/>
      <c r="U166" s="220"/>
      <c r="V166" s="220"/>
      <c r="W166" s="220"/>
      <c r="X166" s="220"/>
      <c r="Y166" s="220"/>
      <c r="Z166" s="209"/>
      <c r="AA166" s="209"/>
      <c r="AB166" s="209"/>
      <c r="AC166" s="209"/>
      <c r="AD166" s="209"/>
      <c r="AE166" s="209"/>
      <c r="AF166" s="209"/>
      <c r="AG166" s="209" t="s">
        <v>234</v>
      </c>
      <c r="AH166" s="209">
        <v>0</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x14ac:dyDescent="0.2">
      <c r="A167" s="223" t="s">
        <v>190</v>
      </c>
      <c r="B167" s="224" t="s">
        <v>91</v>
      </c>
      <c r="C167" s="242" t="s">
        <v>92</v>
      </c>
      <c r="D167" s="225"/>
      <c r="E167" s="226"/>
      <c r="F167" s="227"/>
      <c r="G167" s="227">
        <f>SUMIF(AG168:AG190,"&lt;&gt;NOR",G168:G190)</f>
        <v>0</v>
      </c>
      <c r="H167" s="227"/>
      <c r="I167" s="227">
        <f>SUM(I168:I190)</f>
        <v>0</v>
      </c>
      <c r="J167" s="227"/>
      <c r="K167" s="227">
        <f>SUM(K168:K190)</f>
        <v>0</v>
      </c>
      <c r="L167" s="227"/>
      <c r="M167" s="227">
        <f>SUM(M168:M190)</f>
        <v>0</v>
      </c>
      <c r="N167" s="226"/>
      <c r="O167" s="226">
        <f>SUM(O168:O190)</f>
        <v>20.72</v>
      </c>
      <c r="P167" s="226"/>
      <c r="Q167" s="226">
        <f>SUM(Q168:Q190)</f>
        <v>0</v>
      </c>
      <c r="R167" s="227"/>
      <c r="S167" s="227"/>
      <c r="T167" s="228"/>
      <c r="U167" s="222"/>
      <c r="V167" s="222">
        <f>SUM(V168:V190)</f>
        <v>65.010000000000005</v>
      </c>
      <c r="W167" s="222"/>
      <c r="X167" s="222"/>
      <c r="Y167" s="222"/>
      <c r="AG167" t="s">
        <v>191</v>
      </c>
    </row>
    <row r="168" spans="1:60" ht="22.5" outlineLevel="1" x14ac:dyDescent="0.2">
      <c r="A168" s="233">
        <v>35</v>
      </c>
      <c r="B168" s="234" t="s">
        <v>693</v>
      </c>
      <c r="C168" s="243" t="s">
        <v>694</v>
      </c>
      <c r="D168" s="235" t="s">
        <v>267</v>
      </c>
      <c r="E168" s="236">
        <v>1.5</v>
      </c>
      <c r="F168" s="237"/>
      <c r="G168" s="238">
        <f>ROUND(E168*F168,2)</f>
        <v>0</v>
      </c>
      <c r="H168" s="237"/>
      <c r="I168" s="238">
        <f>ROUND(E168*H168,2)</f>
        <v>0</v>
      </c>
      <c r="J168" s="237"/>
      <c r="K168" s="238">
        <f>ROUND(E168*J168,2)</f>
        <v>0</v>
      </c>
      <c r="L168" s="238">
        <v>21</v>
      </c>
      <c r="M168" s="238">
        <f>G168*(1+L168/100)</f>
        <v>0</v>
      </c>
      <c r="N168" s="236">
        <v>2.5249999999999999</v>
      </c>
      <c r="O168" s="236">
        <f>ROUND(E168*N168,2)</f>
        <v>3.79</v>
      </c>
      <c r="P168" s="236">
        <v>0</v>
      </c>
      <c r="Q168" s="236">
        <f>ROUND(E168*P168,2)</f>
        <v>0</v>
      </c>
      <c r="R168" s="238"/>
      <c r="S168" s="238" t="s">
        <v>195</v>
      </c>
      <c r="T168" s="239" t="s">
        <v>196</v>
      </c>
      <c r="U168" s="220">
        <v>3.2130000000000001</v>
      </c>
      <c r="V168" s="220">
        <f>ROUND(E168*U168,2)</f>
        <v>4.82</v>
      </c>
      <c r="W168" s="220"/>
      <c r="X168" s="220" t="s">
        <v>231</v>
      </c>
      <c r="Y168" s="220" t="s">
        <v>197</v>
      </c>
      <c r="Z168" s="209"/>
      <c r="AA168" s="209"/>
      <c r="AB168" s="209"/>
      <c r="AC168" s="209"/>
      <c r="AD168" s="209"/>
      <c r="AE168" s="209"/>
      <c r="AF168" s="209"/>
      <c r="AG168" s="209" t="s">
        <v>232</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2" x14ac:dyDescent="0.2">
      <c r="A169" s="216"/>
      <c r="B169" s="217"/>
      <c r="C169" s="257" t="s">
        <v>695</v>
      </c>
      <c r="D169" s="248"/>
      <c r="E169" s="249">
        <v>1.5</v>
      </c>
      <c r="F169" s="220"/>
      <c r="G169" s="220"/>
      <c r="H169" s="220"/>
      <c r="I169" s="220"/>
      <c r="J169" s="220"/>
      <c r="K169" s="220"/>
      <c r="L169" s="220"/>
      <c r="M169" s="220"/>
      <c r="N169" s="219"/>
      <c r="O169" s="219"/>
      <c r="P169" s="219"/>
      <c r="Q169" s="219"/>
      <c r="R169" s="220"/>
      <c r="S169" s="220"/>
      <c r="T169" s="220"/>
      <c r="U169" s="220"/>
      <c r="V169" s="220"/>
      <c r="W169" s="220"/>
      <c r="X169" s="220"/>
      <c r="Y169" s="220"/>
      <c r="Z169" s="209"/>
      <c r="AA169" s="209"/>
      <c r="AB169" s="209"/>
      <c r="AC169" s="209"/>
      <c r="AD169" s="209"/>
      <c r="AE169" s="209"/>
      <c r="AF169" s="209"/>
      <c r="AG169" s="209" t="s">
        <v>234</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ht="22.5" outlineLevel="1" x14ac:dyDescent="0.2">
      <c r="A170" s="233">
        <v>36</v>
      </c>
      <c r="B170" s="234" t="s">
        <v>696</v>
      </c>
      <c r="C170" s="243" t="s">
        <v>697</v>
      </c>
      <c r="D170" s="235" t="s">
        <v>267</v>
      </c>
      <c r="E170" s="236">
        <v>0.56850000000000001</v>
      </c>
      <c r="F170" s="237"/>
      <c r="G170" s="238">
        <f>ROUND(E170*F170,2)</f>
        <v>0</v>
      </c>
      <c r="H170" s="237"/>
      <c r="I170" s="238">
        <f>ROUND(E170*H170,2)</f>
        <v>0</v>
      </c>
      <c r="J170" s="237"/>
      <c r="K170" s="238">
        <f>ROUND(E170*J170,2)</f>
        <v>0</v>
      </c>
      <c r="L170" s="238">
        <v>21</v>
      </c>
      <c r="M170" s="238">
        <f>G170*(1+L170/100)</f>
        <v>0</v>
      </c>
      <c r="N170" s="236">
        <v>2.5249999999999999</v>
      </c>
      <c r="O170" s="236">
        <f>ROUND(E170*N170,2)</f>
        <v>1.44</v>
      </c>
      <c r="P170" s="236">
        <v>0</v>
      </c>
      <c r="Q170" s="236">
        <f>ROUND(E170*P170,2)</f>
        <v>0</v>
      </c>
      <c r="R170" s="238"/>
      <c r="S170" s="238" t="s">
        <v>195</v>
      </c>
      <c r="T170" s="239" t="s">
        <v>196</v>
      </c>
      <c r="U170" s="220">
        <v>2.3170000000000002</v>
      </c>
      <c r="V170" s="220">
        <f>ROUND(E170*U170,2)</f>
        <v>1.32</v>
      </c>
      <c r="W170" s="220"/>
      <c r="X170" s="220" t="s">
        <v>231</v>
      </c>
      <c r="Y170" s="220" t="s">
        <v>197</v>
      </c>
      <c r="Z170" s="209"/>
      <c r="AA170" s="209"/>
      <c r="AB170" s="209"/>
      <c r="AC170" s="209"/>
      <c r="AD170" s="209"/>
      <c r="AE170" s="209"/>
      <c r="AF170" s="209"/>
      <c r="AG170" s="209" t="s">
        <v>232</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2" x14ac:dyDescent="0.2">
      <c r="A171" s="216"/>
      <c r="B171" s="217"/>
      <c r="C171" s="257" t="s">
        <v>698</v>
      </c>
      <c r="D171" s="248"/>
      <c r="E171" s="249">
        <v>0.15</v>
      </c>
      <c r="F171" s="220"/>
      <c r="G171" s="220"/>
      <c r="H171" s="220"/>
      <c r="I171" s="220"/>
      <c r="J171" s="220"/>
      <c r="K171" s="220"/>
      <c r="L171" s="220"/>
      <c r="M171" s="220"/>
      <c r="N171" s="219"/>
      <c r="O171" s="219"/>
      <c r="P171" s="219"/>
      <c r="Q171" s="219"/>
      <c r="R171" s="220"/>
      <c r="S171" s="220"/>
      <c r="T171" s="220"/>
      <c r="U171" s="220"/>
      <c r="V171" s="220"/>
      <c r="W171" s="220"/>
      <c r="X171" s="220"/>
      <c r="Y171" s="220"/>
      <c r="Z171" s="209"/>
      <c r="AA171" s="209"/>
      <c r="AB171" s="209"/>
      <c r="AC171" s="209"/>
      <c r="AD171" s="209"/>
      <c r="AE171" s="209"/>
      <c r="AF171" s="209"/>
      <c r="AG171" s="209" t="s">
        <v>234</v>
      </c>
      <c r="AH171" s="209">
        <v>0</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3" x14ac:dyDescent="0.2">
      <c r="A172" s="216"/>
      <c r="B172" s="217"/>
      <c r="C172" s="257" t="s">
        <v>699</v>
      </c>
      <c r="D172" s="248"/>
      <c r="E172" s="249">
        <v>0.42</v>
      </c>
      <c r="F172" s="220"/>
      <c r="G172" s="220"/>
      <c r="H172" s="220"/>
      <c r="I172" s="220"/>
      <c r="J172" s="220"/>
      <c r="K172" s="220"/>
      <c r="L172" s="220"/>
      <c r="M172" s="220"/>
      <c r="N172" s="219"/>
      <c r="O172" s="219"/>
      <c r="P172" s="219"/>
      <c r="Q172" s="219"/>
      <c r="R172" s="220"/>
      <c r="S172" s="220"/>
      <c r="T172" s="220"/>
      <c r="U172" s="220"/>
      <c r="V172" s="220"/>
      <c r="W172" s="220"/>
      <c r="X172" s="220"/>
      <c r="Y172" s="220"/>
      <c r="Z172" s="209"/>
      <c r="AA172" s="209"/>
      <c r="AB172" s="209"/>
      <c r="AC172" s="209"/>
      <c r="AD172" s="209"/>
      <c r="AE172" s="209"/>
      <c r="AF172" s="209"/>
      <c r="AG172" s="209" t="s">
        <v>234</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50">
        <v>37</v>
      </c>
      <c r="B173" s="251" t="s">
        <v>700</v>
      </c>
      <c r="C173" s="258" t="s">
        <v>701</v>
      </c>
      <c r="D173" s="252" t="s">
        <v>267</v>
      </c>
      <c r="E173" s="253">
        <v>0.56850000000000001</v>
      </c>
      <c r="F173" s="254"/>
      <c r="G173" s="255">
        <f>ROUND(E173*F173,2)</f>
        <v>0</v>
      </c>
      <c r="H173" s="254"/>
      <c r="I173" s="255">
        <f>ROUND(E173*H173,2)</f>
        <v>0</v>
      </c>
      <c r="J173" s="254"/>
      <c r="K173" s="255">
        <f>ROUND(E173*J173,2)</f>
        <v>0</v>
      </c>
      <c r="L173" s="255">
        <v>21</v>
      </c>
      <c r="M173" s="255">
        <f>G173*(1+L173/100)</f>
        <v>0</v>
      </c>
      <c r="N173" s="253">
        <v>0</v>
      </c>
      <c r="O173" s="253">
        <f>ROUND(E173*N173,2)</f>
        <v>0</v>
      </c>
      <c r="P173" s="253">
        <v>0</v>
      </c>
      <c r="Q173" s="253">
        <f>ROUND(E173*P173,2)</f>
        <v>0</v>
      </c>
      <c r="R173" s="255"/>
      <c r="S173" s="255" t="s">
        <v>195</v>
      </c>
      <c r="T173" s="256" t="s">
        <v>196</v>
      </c>
      <c r="U173" s="220">
        <v>0.188</v>
      </c>
      <c r="V173" s="220">
        <f>ROUND(E173*U173,2)</f>
        <v>0.11</v>
      </c>
      <c r="W173" s="220"/>
      <c r="X173" s="220" t="s">
        <v>231</v>
      </c>
      <c r="Y173" s="220" t="s">
        <v>197</v>
      </c>
      <c r="Z173" s="209"/>
      <c r="AA173" s="209"/>
      <c r="AB173" s="209"/>
      <c r="AC173" s="209"/>
      <c r="AD173" s="209"/>
      <c r="AE173" s="209"/>
      <c r="AF173" s="209"/>
      <c r="AG173" s="209" t="s">
        <v>232</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33">
        <v>38</v>
      </c>
      <c r="B174" s="234" t="s">
        <v>702</v>
      </c>
      <c r="C174" s="243" t="s">
        <v>703</v>
      </c>
      <c r="D174" s="235" t="s">
        <v>230</v>
      </c>
      <c r="E174" s="236">
        <v>1.29</v>
      </c>
      <c r="F174" s="237"/>
      <c r="G174" s="238">
        <f>ROUND(E174*F174,2)</f>
        <v>0</v>
      </c>
      <c r="H174" s="237"/>
      <c r="I174" s="238">
        <f>ROUND(E174*H174,2)</f>
        <v>0</v>
      </c>
      <c r="J174" s="237"/>
      <c r="K174" s="238">
        <f>ROUND(E174*J174,2)</f>
        <v>0</v>
      </c>
      <c r="L174" s="238">
        <v>21</v>
      </c>
      <c r="M174" s="238">
        <f>G174*(1+L174/100)</f>
        <v>0</v>
      </c>
      <c r="N174" s="236">
        <v>1.41E-2</v>
      </c>
      <c r="O174" s="236">
        <f>ROUND(E174*N174,2)</f>
        <v>0.02</v>
      </c>
      <c r="P174" s="236">
        <v>0</v>
      </c>
      <c r="Q174" s="236">
        <f>ROUND(E174*P174,2)</f>
        <v>0</v>
      </c>
      <c r="R174" s="238"/>
      <c r="S174" s="238" t="s">
        <v>195</v>
      </c>
      <c r="T174" s="239" t="s">
        <v>196</v>
      </c>
      <c r="U174" s="220">
        <v>0.39600000000000002</v>
      </c>
      <c r="V174" s="220">
        <f>ROUND(E174*U174,2)</f>
        <v>0.51</v>
      </c>
      <c r="W174" s="220"/>
      <c r="X174" s="220" t="s">
        <v>231</v>
      </c>
      <c r="Y174" s="220" t="s">
        <v>197</v>
      </c>
      <c r="Z174" s="209"/>
      <c r="AA174" s="209"/>
      <c r="AB174" s="209"/>
      <c r="AC174" s="209"/>
      <c r="AD174" s="209"/>
      <c r="AE174" s="209"/>
      <c r="AF174" s="209"/>
      <c r="AG174" s="209" t="s">
        <v>232</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2" x14ac:dyDescent="0.2">
      <c r="A175" s="216"/>
      <c r="B175" s="217"/>
      <c r="C175" s="257" t="s">
        <v>704</v>
      </c>
      <c r="D175" s="248"/>
      <c r="E175" s="249">
        <v>0.69</v>
      </c>
      <c r="F175" s="220"/>
      <c r="G175" s="220"/>
      <c r="H175" s="220"/>
      <c r="I175" s="220"/>
      <c r="J175" s="220"/>
      <c r="K175" s="220"/>
      <c r="L175" s="220"/>
      <c r="M175" s="220"/>
      <c r="N175" s="219"/>
      <c r="O175" s="219"/>
      <c r="P175" s="219"/>
      <c r="Q175" s="219"/>
      <c r="R175" s="220"/>
      <c r="S175" s="220"/>
      <c r="T175" s="220"/>
      <c r="U175" s="220"/>
      <c r="V175" s="220"/>
      <c r="W175" s="220"/>
      <c r="X175" s="220"/>
      <c r="Y175" s="220"/>
      <c r="Z175" s="209"/>
      <c r="AA175" s="209"/>
      <c r="AB175" s="209"/>
      <c r="AC175" s="209"/>
      <c r="AD175" s="209"/>
      <c r="AE175" s="209"/>
      <c r="AF175" s="209"/>
      <c r="AG175" s="209" t="s">
        <v>234</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3" x14ac:dyDescent="0.2">
      <c r="A176" s="216"/>
      <c r="B176" s="217"/>
      <c r="C176" s="257" t="s">
        <v>705</v>
      </c>
      <c r="D176" s="248"/>
      <c r="E176" s="249">
        <v>0.6</v>
      </c>
      <c r="F176" s="220"/>
      <c r="G176" s="220"/>
      <c r="H176" s="220"/>
      <c r="I176" s="220"/>
      <c r="J176" s="220"/>
      <c r="K176" s="220"/>
      <c r="L176" s="220"/>
      <c r="M176" s="220"/>
      <c r="N176" s="219"/>
      <c r="O176" s="219"/>
      <c r="P176" s="219"/>
      <c r="Q176" s="219"/>
      <c r="R176" s="220"/>
      <c r="S176" s="220"/>
      <c r="T176" s="220"/>
      <c r="U176" s="220"/>
      <c r="V176" s="220"/>
      <c r="W176" s="220"/>
      <c r="X176" s="220"/>
      <c r="Y176" s="220"/>
      <c r="Z176" s="209"/>
      <c r="AA176" s="209"/>
      <c r="AB176" s="209"/>
      <c r="AC176" s="209"/>
      <c r="AD176" s="209"/>
      <c r="AE176" s="209"/>
      <c r="AF176" s="209"/>
      <c r="AG176" s="209" t="s">
        <v>234</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50">
        <v>39</v>
      </c>
      <c r="B177" s="251" t="s">
        <v>706</v>
      </c>
      <c r="C177" s="258" t="s">
        <v>707</v>
      </c>
      <c r="D177" s="252" t="s">
        <v>230</v>
      </c>
      <c r="E177" s="253">
        <v>1.29</v>
      </c>
      <c r="F177" s="254"/>
      <c r="G177" s="255">
        <f>ROUND(E177*F177,2)</f>
        <v>0</v>
      </c>
      <c r="H177" s="254"/>
      <c r="I177" s="255">
        <f>ROUND(E177*H177,2)</f>
        <v>0</v>
      </c>
      <c r="J177" s="254"/>
      <c r="K177" s="255">
        <f>ROUND(E177*J177,2)</f>
        <v>0</v>
      </c>
      <c r="L177" s="255">
        <v>21</v>
      </c>
      <c r="M177" s="255">
        <f>G177*(1+L177/100)</f>
        <v>0</v>
      </c>
      <c r="N177" s="253">
        <v>0</v>
      </c>
      <c r="O177" s="253">
        <f>ROUND(E177*N177,2)</f>
        <v>0</v>
      </c>
      <c r="P177" s="253">
        <v>0</v>
      </c>
      <c r="Q177" s="253">
        <f>ROUND(E177*P177,2)</f>
        <v>0</v>
      </c>
      <c r="R177" s="255"/>
      <c r="S177" s="255" t="s">
        <v>195</v>
      </c>
      <c r="T177" s="256" t="s">
        <v>196</v>
      </c>
      <c r="U177" s="220">
        <v>0.24</v>
      </c>
      <c r="V177" s="220">
        <f>ROUND(E177*U177,2)</f>
        <v>0.31</v>
      </c>
      <c r="W177" s="220"/>
      <c r="X177" s="220" t="s">
        <v>231</v>
      </c>
      <c r="Y177" s="220" t="s">
        <v>197</v>
      </c>
      <c r="Z177" s="209"/>
      <c r="AA177" s="209"/>
      <c r="AB177" s="209"/>
      <c r="AC177" s="209"/>
      <c r="AD177" s="209"/>
      <c r="AE177" s="209"/>
      <c r="AF177" s="209"/>
      <c r="AG177" s="209" t="s">
        <v>232</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ht="22.5" outlineLevel="1" x14ac:dyDescent="0.2">
      <c r="A178" s="233">
        <v>40</v>
      </c>
      <c r="B178" s="234" t="s">
        <v>708</v>
      </c>
      <c r="C178" s="243" t="s">
        <v>709</v>
      </c>
      <c r="D178" s="235" t="s">
        <v>451</v>
      </c>
      <c r="E178" s="236">
        <v>1.8599999999999998E-2</v>
      </c>
      <c r="F178" s="237"/>
      <c r="G178" s="238">
        <f>ROUND(E178*F178,2)</f>
        <v>0</v>
      </c>
      <c r="H178" s="237"/>
      <c r="I178" s="238">
        <f>ROUND(E178*H178,2)</f>
        <v>0</v>
      </c>
      <c r="J178" s="237"/>
      <c r="K178" s="238">
        <f>ROUND(E178*J178,2)</f>
        <v>0</v>
      </c>
      <c r="L178" s="238">
        <v>21</v>
      </c>
      <c r="M178" s="238">
        <f>G178*(1+L178/100)</f>
        <v>0</v>
      </c>
      <c r="N178" s="236">
        <v>1.0662499999999999</v>
      </c>
      <c r="O178" s="236">
        <f>ROUND(E178*N178,2)</f>
        <v>0.02</v>
      </c>
      <c r="P178" s="236">
        <v>0</v>
      </c>
      <c r="Q178" s="236">
        <f>ROUND(E178*P178,2)</f>
        <v>0</v>
      </c>
      <c r="R178" s="238"/>
      <c r="S178" s="238" t="s">
        <v>195</v>
      </c>
      <c r="T178" s="239" t="s">
        <v>196</v>
      </c>
      <c r="U178" s="220">
        <v>15.231</v>
      </c>
      <c r="V178" s="220">
        <f>ROUND(E178*U178,2)</f>
        <v>0.28000000000000003</v>
      </c>
      <c r="W178" s="220"/>
      <c r="X178" s="220" t="s">
        <v>231</v>
      </c>
      <c r="Y178" s="220" t="s">
        <v>197</v>
      </c>
      <c r="Z178" s="209"/>
      <c r="AA178" s="209"/>
      <c r="AB178" s="209"/>
      <c r="AC178" s="209"/>
      <c r="AD178" s="209"/>
      <c r="AE178" s="209"/>
      <c r="AF178" s="209"/>
      <c r="AG178" s="209" t="s">
        <v>232</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2" x14ac:dyDescent="0.2">
      <c r="A179" s="216"/>
      <c r="B179" s="217"/>
      <c r="C179" s="257" t="s">
        <v>710</v>
      </c>
      <c r="D179" s="248"/>
      <c r="E179" s="249">
        <v>0.01</v>
      </c>
      <c r="F179" s="220"/>
      <c r="G179" s="220"/>
      <c r="H179" s="220"/>
      <c r="I179" s="220"/>
      <c r="J179" s="220"/>
      <c r="K179" s="220"/>
      <c r="L179" s="220"/>
      <c r="M179" s="220"/>
      <c r="N179" s="219"/>
      <c r="O179" s="219"/>
      <c r="P179" s="219"/>
      <c r="Q179" s="219"/>
      <c r="R179" s="220"/>
      <c r="S179" s="220"/>
      <c r="T179" s="220"/>
      <c r="U179" s="220"/>
      <c r="V179" s="220"/>
      <c r="W179" s="220"/>
      <c r="X179" s="220"/>
      <c r="Y179" s="220"/>
      <c r="Z179" s="209"/>
      <c r="AA179" s="209"/>
      <c r="AB179" s="209"/>
      <c r="AC179" s="209"/>
      <c r="AD179" s="209"/>
      <c r="AE179" s="209"/>
      <c r="AF179" s="209"/>
      <c r="AG179" s="209" t="s">
        <v>234</v>
      </c>
      <c r="AH179" s="209">
        <v>0</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3" x14ac:dyDescent="0.2">
      <c r="A180" s="216"/>
      <c r="B180" s="217"/>
      <c r="C180" s="257" t="s">
        <v>711</v>
      </c>
      <c r="D180" s="248"/>
      <c r="E180" s="249">
        <v>0.01</v>
      </c>
      <c r="F180" s="220"/>
      <c r="G180" s="220"/>
      <c r="H180" s="220"/>
      <c r="I180" s="220"/>
      <c r="J180" s="220"/>
      <c r="K180" s="220"/>
      <c r="L180" s="220"/>
      <c r="M180" s="220"/>
      <c r="N180" s="219"/>
      <c r="O180" s="219"/>
      <c r="P180" s="219"/>
      <c r="Q180" s="219"/>
      <c r="R180" s="220"/>
      <c r="S180" s="220"/>
      <c r="T180" s="220"/>
      <c r="U180" s="220"/>
      <c r="V180" s="220"/>
      <c r="W180" s="220"/>
      <c r="X180" s="220"/>
      <c r="Y180" s="220"/>
      <c r="Z180" s="209"/>
      <c r="AA180" s="209"/>
      <c r="AB180" s="209"/>
      <c r="AC180" s="209"/>
      <c r="AD180" s="209"/>
      <c r="AE180" s="209"/>
      <c r="AF180" s="209"/>
      <c r="AG180" s="209" t="s">
        <v>234</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ht="22.5" outlineLevel="1" x14ac:dyDescent="0.2">
      <c r="A181" s="233">
        <v>41</v>
      </c>
      <c r="B181" s="234" t="s">
        <v>712</v>
      </c>
      <c r="C181" s="243" t="s">
        <v>713</v>
      </c>
      <c r="D181" s="235" t="s">
        <v>230</v>
      </c>
      <c r="E181" s="236">
        <v>141.35</v>
      </c>
      <c r="F181" s="237"/>
      <c r="G181" s="238">
        <f>ROUND(E181*F181,2)</f>
        <v>0</v>
      </c>
      <c r="H181" s="237"/>
      <c r="I181" s="238">
        <f>ROUND(E181*H181,2)</f>
        <v>0</v>
      </c>
      <c r="J181" s="237"/>
      <c r="K181" s="238">
        <f>ROUND(E181*J181,2)</f>
        <v>0</v>
      </c>
      <c r="L181" s="238">
        <v>21</v>
      </c>
      <c r="M181" s="238">
        <f>G181*(1+L181/100)</f>
        <v>0</v>
      </c>
      <c r="N181" s="236">
        <v>1.7850000000000001E-2</v>
      </c>
      <c r="O181" s="236">
        <f>ROUND(E181*N181,2)</f>
        <v>2.52</v>
      </c>
      <c r="P181" s="236">
        <v>0</v>
      </c>
      <c r="Q181" s="236">
        <f>ROUND(E181*P181,2)</f>
        <v>0</v>
      </c>
      <c r="R181" s="238"/>
      <c r="S181" s="238" t="s">
        <v>195</v>
      </c>
      <c r="T181" s="239" t="s">
        <v>196</v>
      </c>
      <c r="U181" s="220">
        <v>0.28199999999999997</v>
      </c>
      <c r="V181" s="220">
        <f>ROUND(E181*U181,2)</f>
        <v>39.86</v>
      </c>
      <c r="W181" s="220"/>
      <c r="X181" s="220" t="s">
        <v>231</v>
      </c>
      <c r="Y181" s="220" t="s">
        <v>197</v>
      </c>
      <c r="Z181" s="209"/>
      <c r="AA181" s="209"/>
      <c r="AB181" s="209"/>
      <c r="AC181" s="209"/>
      <c r="AD181" s="209"/>
      <c r="AE181" s="209"/>
      <c r="AF181" s="209"/>
      <c r="AG181" s="209" t="s">
        <v>232</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2" x14ac:dyDescent="0.2">
      <c r="A182" s="216"/>
      <c r="B182" s="217"/>
      <c r="C182" s="257" t="s">
        <v>714</v>
      </c>
      <c r="D182" s="248"/>
      <c r="E182" s="249">
        <v>79.13</v>
      </c>
      <c r="F182" s="220"/>
      <c r="G182" s="220"/>
      <c r="H182" s="220"/>
      <c r="I182" s="220"/>
      <c r="J182" s="220"/>
      <c r="K182" s="220"/>
      <c r="L182" s="220"/>
      <c r="M182" s="220"/>
      <c r="N182" s="219"/>
      <c r="O182" s="219"/>
      <c r="P182" s="219"/>
      <c r="Q182" s="219"/>
      <c r="R182" s="220"/>
      <c r="S182" s="220"/>
      <c r="T182" s="220"/>
      <c r="U182" s="220"/>
      <c r="V182" s="220"/>
      <c r="W182" s="220"/>
      <c r="X182" s="220"/>
      <c r="Y182" s="220"/>
      <c r="Z182" s="209"/>
      <c r="AA182" s="209"/>
      <c r="AB182" s="209"/>
      <c r="AC182" s="209"/>
      <c r="AD182" s="209"/>
      <c r="AE182" s="209"/>
      <c r="AF182" s="209"/>
      <c r="AG182" s="209" t="s">
        <v>234</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3" x14ac:dyDescent="0.2">
      <c r="A183" s="216"/>
      <c r="B183" s="217"/>
      <c r="C183" s="257" t="s">
        <v>715</v>
      </c>
      <c r="D183" s="248"/>
      <c r="E183" s="249">
        <v>55.33</v>
      </c>
      <c r="F183" s="220"/>
      <c r="G183" s="220"/>
      <c r="H183" s="220"/>
      <c r="I183" s="220"/>
      <c r="J183" s="220"/>
      <c r="K183" s="220"/>
      <c r="L183" s="220"/>
      <c r="M183" s="220"/>
      <c r="N183" s="219"/>
      <c r="O183" s="219"/>
      <c r="P183" s="219"/>
      <c r="Q183" s="219"/>
      <c r="R183" s="220"/>
      <c r="S183" s="220"/>
      <c r="T183" s="220"/>
      <c r="U183" s="220"/>
      <c r="V183" s="220"/>
      <c r="W183" s="220"/>
      <c r="X183" s="220"/>
      <c r="Y183" s="220"/>
      <c r="Z183" s="209"/>
      <c r="AA183" s="209"/>
      <c r="AB183" s="209"/>
      <c r="AC183" s="209"/>
      <c r="AD183" s="209"/>
      <c r="AE183" s="209"/>
      <c r="AF183" s="209"/>
      <c r="AG183" s="209" t="s">
        <v>234</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3" x14ac:dyDescent="0.2">
      <c r="A184" s="216"/>
      <c r="B184" s="217"/>
      <c r="C184" s="257" t="s">
        <v>716</v>
      </c>
      <c r="D184" s="248"/>
      <c r="E184" s="249">
        <v>6.89</v>
      </c>
      <c r="F184" s="220"/>
      <c r="G184" s="220"/>
      <c r="H184" s="220"/>
      <c r="I184" s="220"/>
      <c r="J184" s="220"/>
      <c r="K184" s="220"/>
      <c r="L184" s="220"/>
      <c r="M184" s="220"/>
      <c r="N184" s="219"/>
      <c r="O184" s="219"/>
      <c r="P184" s="219"/>
      <c r="Q184" s="219"/>
      <c r="R184" s="220"/>
      <c r="S184" s="220"/>
      <c r="T184" s="220"/>
      <c r="U184" s="220"/>
      <c r="V184" s="220"/>
      <c r="W184" s="220"/>
      <c r="X184" s="220"/>
      <c r="Y184" s="220"/>
      <c r="Z184" s="209"/>
      <c r="AA184" s="209"/>
      <c r="AB184" s="209"/>
      <c r="AC184" s="209"/>
      <c r="AD184" s="209"/>
      <c r="AE184" s="209"/>
      <c r="AF184" s="209"/>
      <c r="AG184" s="209" t="s">
        <v>234</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ht="22.5" outlineLevel="1" x14ac:dyDescent="0.2">
      <c r="A185" s="233">
        <v>42</v>
      </c>
      <c r="B185" s="234" t="s">
        <v>717</v>
      </c>
      <c r="C185" s="243" t="s">
        <v>718</v>
      </c>
      <c r="D185" s="235" t="s">
        <v>230</v>
      </c>
      <c r="E185" s="236">
        <v>116.346</v>
      </c>
      <c r="F185" s="237"/>
      <c r="G185" s="238">
        <f>ROUND(E185*F185,2)</f>
        <v>0</v>
      </c>
      <c r="H185" s="237"/>
      <c r="I185" s="238">
        <f>ROUND(E185*H185,2)</f>
        <v>0</v>
      </c>
      <c r="J185" s="237"/>
      <c r="K185" s="238">
        <f>ROUND(E185*J185,2)</f>
        <v>0</v>
      </c>
      <c r="L185" s="238">
        <v>21</v>
      </c>
      <c r="M185" s="238">
        <f>G185*(1+L185/100)</f>
        <v>0</v>
      </c>
      <c r="N185" s="236">
        <v>0.1111</v>
      </c>
      <c r="O185" s="236">
        <f>ROUND(E185*N185,2)</f>
        <v>12.93</v>
      </c>
      <c r="P185" s="236">
        <v>0</v>
      </c>
      <c r="Q185" s="236">
        <f>ROUND(E185*P185,2)</f>
        <v>0</v>
      </c>
      <c r="R185" s="238"/>
      <c r="S185" s="238" t="s">
        <v>195</v>
      </c>
      <c r="T185" s="239" t="s">
        <v>196</v>
      </c>
      <c r="U185" s="220">
        <v>0.153</v>
      </c>
      <c r="V185" s="220">
        <f>ROUND(E185*U185,2)</f>
        <v>17.8</v>
      </c>
      <c r="W185" s="220"/>
      <c r="X185" s="220" t="s">
        <v>231</v>
      </c>
      <c r="Y185" s="220" t="s">
        <v>197</v>
      </c>
      <c r="Z185" s="209"/>
      <c r="AA185" s="209"/>
      <c r="AB185" s="209"/>
      <c r="AC185" s="209"/>
      <c r="AD185" s="209"/>
      <c r="AE185" s="209"/>
      <c r="AF185" s="209"/>
      <c r="AG185" s="209" t="s">
        <v>232</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ht="22.5" outlineLevel="2" x14ac:dyDescent="0.2">
      <c r="A186" s="216"/>
      <c r="B186" s="217"/>
      <c r="C186" s="257" t="s">
        <v>719</v>
      </c>
      <c r="D186" s="248"/>
      <c r="E186" s="249"/>
      <c r="F186" s="220"/>
      <c r="G186" s="220"/>
      <c r="H186" s="220"/>
      <c r="I186" s="220"/>
      <c r="J186" s="220"/>
      <c r="K186" s="220"/>
      <c r="L186" s="220"/>
      <c r="M186" s="220"/>
      <c r="N186" s="219"/>
      <c r="O186" s="219"/>
      <c r="P186" s="219"/>
      <c r="Q186" s="219"/>
      <c r="R186" s="220"/>
      <c r="S186" s="220"/>
      <c r="T186" s="220"/>
      <c r="U186" s="220"/>
      <c r="V186" s="220"/>
      <c r="W186" s="220"/>
      <c r="X186" s="220"/>
      <c r="Y186" s="220"/>
      <c r="Z186" s="209"/>
      <c r="AA186" s="209"/>
      <c r="AB186" s="209"/>
      <c r="AC186" s="209"/>
      <c r="AD186" s="209"/>
      <c r="AE186" s="209"/>
      <c r="AF186" s="209"/>
      <c r="AG186" s="209" t="s">
        <v>234</v>
      </c>
      <c r="AH186" s="209">
        <v>0</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3" x14ac:dyDescent="0.2">
      <c r="A187" s="216"/>
      <c r="B187" s="217"/>
      <c r="C187" s="257" t="s">
        <v>720</v>
      </c>
      <c r="D187" s="248"/>
      <c r="E187" s="249">
        <v>78.66</v>
      </c>
      <c r="F187" s="220"/>
      <c r="G187" s="220"/>
      <c r="H187" s="220"/>
      <c r="I187" s="220"/>
      <c r="J187" s="220"/>
      <c r="K187" s="220"/>
      <c r="L187" s="220"/>
      <c r="M187" s="220"/>
      <c r="N187" s="219"/>
      <c r="O187" s="219"/>
      <c r="P187" s="219"/>
      <c r="Q187" s="219"/>
      <c r="R187" s="220"/>
      <c r="S187" s="220"/>
      <c r="T187" s="220"/>
      <c r="U187" s="220"/>
      <c r="V187" s="220"/>
      <c r="W187" s="220"/>
      <c r="X187" s="220"/>
      <c r="Y187" s="220"/>
      <c r="Z187" s="209"/>
      <c r="AA187" s="209"/>
      <c r="AB187" s="209"/>
      <c r="AC187" s="209"/>
      <c r="AD187" s="209"/>
      <c r="AE187" s="209"/>
      <c r="AF187" s="209"/>
      <c r="AG187" s="209" t="s">
        <v>234</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3" x14ac:dyDescent="0.2">
      <c r="A188" s="216"/>
      <c r="B188" s="217"/>
      <c r="C188" s="257" t="s">
        <v>721</v>
      </c>
      <c r="D188" s="248"/>
      <c r="E188" s="249">
        <v>22.8</v>
      </c>
      <c r="F188" s="220"/>
      <c r="G188" s="220"/>
      <c r="H188" s="220"/>
      <c r="I188" s="220"/>
      <c r="J188" s="220"/>
      <c r="K188" s="220"/>
      <c r="L188" s="220"/>
      <c r="M188" s="220"/>
      <c r="N188" s="219"/>
      <c r="O188" s="219"/>
      <c r="P188" s="219"/>
      <c r="Q188" s="219"/>
      <c r="R188" s="220"/>
      <c r="S188" s="220"/>
      <c r="T188" s="220"/>
      <c r="U188" s="220"/>
      <c r="V188" s="220"/>
      <c r="W188" s="220"/>
      <c r="X188" s="220"/>
      <c r="Y188" s="220"/>
      <c r="Z188" s="209"/>
      <c r="AA188" s="209"/>
      <c r="AB188" s="209"/>
      <c r="AC188" s="209"/>
      <c r="AD188" s="209"/>
      <c r="AE188" s="209"/>
      <c r="AF188" s="209"/>
      <c r="AG188" s="209" t="s">
        <v>234</v>
      </c>
      <c r="AH188" s="209">
        <v>0</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3" x14ac:dyDescent="0.2">
      <c r="A189" s="216"/>
      <c r="B189" s="217"/>
      <c r="C189" s="257" t="s">
        <v>722</v>
      </c>
      <c r="D189" s="248"/>
      <c r="E189" s="249">
        <v>1.84</v>
      </c>
      <c r="F189" s="220"/>
      <c r="G189" s="220"/>
      <c r="H189" s="220"/>
      <c r="I189" s="220"/>
      <c r="J189" s="220"/>
      <c r="K189" s="220"/>
      <c r="L189" s="220"/>
      <c r="M189" s="220"/>
      <c r="N189" s="219"/>
      <c r="O189" s="219"/>
      <c r="P189" s="219"/>
      <c r="Q189" s="219"/>
      <c r="R189" s="220"/>
      <c r="S189" s="220"/>
      <c r="T189" s="220"/>
      <c r="U189" s="220"/>
      <c r="V189" s="220"/>
      <c r="W189" s="220"/>
      <c r="X189" s="220"/>
      <c r="Y189" s="220"/>
      <c r="Z189" s="209"/>
      <c r="AA189" s="209"/>
      <c r="AB189" s="209"/>
      <c r="AC189" s="209"/>
      <c r="AD189" s="209"/>
      <c r="AE189" s="209"/>
      <c r="AF189" s="209"/>
      <c r="AG189" s="209" t="s">
        <v>234</v>
      </c>
      <c r="AH189" s="209">
        <v>0</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3" x14ac:dyDescent="0.2">
      <c r="A190" s="216"/>
      <c r="B190" s="217"/>
      <c r="C190" s="257" t="s">
        <v>723</v>
      </c>
      <c r="D190" s="248"/>
      <c r="E190" s="249">
        <v>13.05</v>
      </c>
      <c r="F190" s="220"/>
      <c r="G190" s="220"/>
      <c r="H190" s="220"/>
      <c r="I190" s="220"/>
      <c r="J190" s="220"/>
      <c r="K190" s="220"/>
      <c r="L190" s="220"/>
      <c r="M190" s="220"/>
      <c r="N190" s="219"/>
      <c r="O190" s="219"/>
      <c r="P190" s="219"/>
      <c r="Q190" s="219"/>
      <c r="R190" s="220"/>
      <c r="S190" s="220"/>
      <c r="T190" s="220"/>
      <c r="U190" s="220"/>
      <c r="V190" s="220"/>
      <c r="W190" s="220"/>
      <c r="X190" s="220"/>
      <c r="Y190" s="220"/>
      <c r="Z190" s="209"/>
      <c r="AA190" s="209"/>
      <c r="AB190" s="209"/>
      <c r="AC190" s="209"/>
      <c r="AD190" s="209"/>
      <c r="AE190" s="209"/>
      <c r="AF190" s="209"/>
      <c r="AG190" s="209" t="s">
        <v>234</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x14ac:dyDescent="0.2">
      <c r="A191" s="223" t="s">
        <v>190</v>
      </c>
      <c r="B191" s="224" t="s">
        <v>93</v>
      </c>
      <c r="C191" s="242" t="s">
        <v>94</v>
      </c>
      <c r="D191" s="225"/>
      <c r="E191" s="226"/>
      <c r="F191" s="227"/>
      <c r="G191" s="227">
        <f>SUMIF(AG192:AG199,"&lt;&gt;NOR",G192:G199)</f>
        <v>0</v>
      </c>
      <c r="H191" s="227"/>
      <c r="I191" s="227">
        <f>SUM(I192:I199)</f>
        <v>0</v>
      </c>
      <c r="J191" s="227"/>
      <c r="K191" s="227">
        <f>SUM(K192:K199)</f>
        <v>0</v>
      </c>
      <c r="L191" s="227"/>
      <c r="M191" s="227">
        <f>SUM(M192:M199)</f>
        <v>0</v>
      </c>
      <c r="N191" s="226"/>
      <c r="O191" s="226">
        <f>SUM(O192:O199)</f>
        <v>0.13</v>
      </c>
      <c r="P191" s="226"/>
      <c r="Q191" s="226">
        <f>SUM(Q192:Q199)</f>
        <v>0</v>
      </c>
      <c r="R191" s="227"/>
      <c r="S191" s="227"/>
      <c r="T191" s="228"/>
      <c r="U191" s="222"/>
      <c r="V191" s="222">
        <f>SUM(V192:V199)</f>
        <v>6.82</v>
      </c>
      <c r="W191" s="222"/>
      <c r="X191" s="222"/>
      <c r="Y191" s="222"/>
      <c r="AG191" t="s">
        <v>191</v>
      </c>
    </row>
    <row r="192" spans="1:60" ht="22.5" outlineLevel="1" x14ac:dyDescent="0.2">
      <c r="A192" s="233">
        <v>43</v>
      </c>
      <c r="B192" s="234" t="s">
        <v>724</v>
      </c>
      <c r="C192" s="243" t="s">
        <v>725</v>
      </c>
      <c r="D192" s="235" t="s">
        <v>333</v>
      </c>
      <c r="E192" s="236">
        <v>1.2</v>
      </c>
      <c r="F192" s="237"/>
      <c r="G192" s="238">
        <f>ROUND(E192*F192,2)</f>
        <v>0</v>
      </c>
      <c r="H192" s="237"/>
      <c r="I192" s="238">
        <f>ROUND(E192*H192,2)</f>
        <v>0</v>
      </c>
      <c r="J192" s="237"/>
      <c r="K192" s="238">
        <f>ROUND(E192*J192,2)</f>
        <v>0</v>
      </c>
      <c r="L192" s="238">
        <v>21</v>
      </c>
      <c r="M192" s="238">
        <f>G192*(1+L192/100)</f>
        <v>0</v>
      </c>
      <c r="N192" s="236">
        <v>4.2100000000000002E-3</v>
      </c>
      <c r="O192" s="236">
        <f>ROUND(E192*N192,2)</f>
        <v>0.01</v>
      </c>
      <c r="P192" s="236">
        <v>0</v>
      </c>
      <c r="Q192" s="236">
        <f>ROUND(E192*P192,2)</f>
        <v>0</v>
      </c>
      <c r="R192" s="238"/>
      <c r="S192" s="238" t="s">
        <v>195</v>
      </c>
      <c r="T192" s="239" t="s">
        <v>196</v>
      </c>
      <c r="U192" s="220">
        <v>0.35599999999999998</v>
      </c>
      <c r="V192" s="220">
        <f>ROUND(E192*U192,2)</f>
        <v>0.43</v>
      </c>
      <c r="W192" s="220"/>
      <c r="X192" s="220" t="s">
        <v>231</v>
      </c>
      <c r="Y192" s="220" t="s">
        <v>197</v>
      </c>
      <c r="Z192" s="209"/>
      <c r="AA192" s="209"/>
      <c r="AB192" s="209"/>
      <c r="AC192" s="209"/>
      <c r="AD192" s="209"/>
      <c r="AE192" s="209"/>
      <c r="AF192" s="209"/>
      <c r="AG192" s="209" t="s">
        <v>232</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2" x14ac:dyDescent="0.2">
      <c r="A193" s="216"/>
      <c r="B193" s="217"/>
      <c r="C193" s="257" t="s">
        <v>726</v>
      </c>
      <c r="D193" s="248"/>
      <c r="E193" s="249">
        <v>0.6</v>
      </c>
      <c r="F193" s="220"/>
      <c r="G193" s="220"/>
      <c r="H193" s="220"/>
      <c r="I193" s="220"/>
      <c r="J193" s="220"/>
      <c r="K193" s="220"/>
      <c r="L193" s="220"/>
      <c r="M193" s="220"/>
      <c r="N193" s="219"/>
      <c r="O193" s="219"/>
      <c r="P193" s="219"/>
      <c r="Q193" s="219"/>
      <c r="R193" s="220"/>
      <c r="S193" s="220"/>
      <c r="T193" s="220"/>
      <c r="U193" s="220"/>
      <c r="V193" s="220"/>
      <c r="W193" s="220"/>
      <c r="X193" s="220"/>
      <c r="Y193" s="220"/>
      <c r="Z193" s="209"/>
      <c r="AA193" s="209"/>
      <c r="AB193" s="209"/>
      <c r="AC193" s="209"/>
      <c r="AD193" s="209"/>
      <c r="AE193" s="209"/>
      <c r="AF193" s="209"/>
      <c r="AG193" s="209" t="s">
        <v>234</v>
      </c>
      <c r="AH193" s="209">
        <v>0</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3" x14ac:dyDescent="0.2">
      <c r="A194" s="216"/>
      <c r="B194" s="217"/>
      <c r="C194" s="257" t="s">
        <v>727</v>
      </c>
      <c r="D194" s="248"/>
      <c r="E194" s="249">
        <v>0.6</v>
      </c>
      <c r="F194" s="220"/>
      <c r="G194" s="220"/>
      <c r="H194" s="220"/>
      <c r="I194" s="220"/>
      <c r="J194" s="220"/>
      <c r="K194" s="220"/>
      <c r="L194" s="220"/>
      <c r="M194" s="220"/>
      <c r="N194" s="219"/>
      <c r="O194" s="219"/>
      <c r="P194" s="219"/>
      <c r="Q194" s="219"/>
      <c r="R194" s="220"/>
      <c r="S194" s="220"/>
      <c r="T194" s="220"/>
      <c r="U194" s="220"/>
      <c r="V194" s="220"/>
      <c r="W194" s="220"/>
      <c r="X194" s="220"/>
      <c r="Y194" s="220"/>
      <c r="Z194" s="209"/>
      <c r="AA194" s="209"/>
      <c r="AB194" s="209"/>
      <c r="AC194" s="209"/>
      <c r="AD194" s="209"/>
      <c r="AE194" s="209"/>
      <c r="AF194" s="209"/>
      <c r="AG194" s="209" t="s">
        <v>234</v>
      </c>
      <c r="AH194" s="209">
        <v>0</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ht="22.5" outlineLevel="1" x14ac:dyDescent="0.2">
      <c r="A195" s="233">
        <v>44</v>
      </c>
      <c r="B195" s="234" t="s">
        <v>728</v>
      </c>
      <c r="C195" s="243" t="s">
        <v>729</v>
      </c>
      <c r="D195" s="235" t="s">
        <v>333</v>
      </c>
      <c r="E195" s="236">
        <v>13.39</v>
      </c>
      <c r="F195" s="237"/>
      <c r="G195" s="238">
        <f>ROUND(E195*F195,2)</f>
        <v>0</v>
      </c>
      <c r="H195" s="237"/>
      <c r="I195" s="238">
        <f>ROUND(E195*H195,2)</f>
        <v>0</v>
      </c>
      <c r="J195" s="237"/>
      <c r="K195" s="238">
        <f>ROUND(E195*J195,2)</f>
        <v>0</v>
      </c>
      <c r="L195" s="238">
        <v>21</v>
      </c>
      <c r="M195" s="238">
        <f>G195*(1+L195/100)</f>
        <v>0</v>
      </c>
      <c r="N195" s="236">
        <v>8.7600000000000004E-3</v>
      </c>
      <c r="O195" s="236">
        <f>ROUND(E195*N195,2)</f>
        <v>0.12</v>
      </c>
      <c r="P195" s="236">
        <v>0</v>
      </c>
      <c r="Q195" s="236">
        <f>ROUND(E195*P195,2)</f>
        <v>0</v>
      </c>
      <c r="R195" s="238"/>
      <c r="S195" s="238" t="s">
        <v>195</v>
      </c>
      <c r="T195" s="239" t="s">
        <v>196</v>
      </c>
      <c r="U195" s="220">
        <v>0.42499999999999999</v>
      </c>
      <c r="V195" s="220">
        <f>ROUND(E195*U195,2)</f>
        <v>5.69</v>
      </c>
      <c r="W195" s="220"/>
      <c r="X195" s="220" t="s">
        <v>231</v>
      </c>
      <c r="Y195" s="220" t="s">
        <v>197</v>
      </c>
      <c r="Z195" s="209"/>
      <c r="AA195" s="209"/>
      <c r="AB195" s="209"/>
      <c r="AC195" s="209"/>
      <c r="AD195" s="209"/>
      <c r="AE195" s="209"/>
      <c r="AF195" s="209"/>
      <c r="AG195" s="209" t="s">
        <v>232</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2" x14ac:dyDescent="0.2">
      <c r="A196" s="216"/>
      <c r="B196" s="217"/>
      <c r="C196" s="257" t="s">
        <v>730</v>
      </c>
      <c r="D196" s="248"/>
      <c r="E196" s="249">
        <v>0.82</v>
      </c>
      <c r="F196" s="220"/>
      <c r="G196" s="220"/>
      <c r="H196" s="220"/>
      <c r="I196" s="220"/>
      <c r="J196" s="220"/>
      <c r="K196" s="220"/>
      <c r="L196" s="220"/>
      <c r="M196" s="220"/>
      <c r="N196" s="219"/>
      <c r="O196" s="219"/>
      <c r="P196" s="219"/>
      <c r="Q196" s="219"/>
      <c r="R196" s="220"/>
      <c r="S196" s="220"/>
      <c r="T196" s="220"/>
      <c r="U196" s="220"/>
      <c r="V196" s="220"/>
      <c r="W196" s="220"/>
      <c r="X196" s="220"/>
      <c r="Y196" s="220"/>
      <c r="Z196" s="209"/>
      <c r="AA196" s="209"/>
      <c r="AB196" s="209"/>
      <c r="AC196" s="209"/>
      <c r="AD196" s="209"/>
      <c r="AE196" s="209"/>
      <c r="AF196" s="209"/>
      <c r="AG196" s="209" t="s">
        <v>234</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3" x14ac:dyDescent="0.2">
      <c r="A197" s="216"/>
      <c r="B197" s="217"/>
      <c r="C197" s="257" t="s">
        <v>731</v>
      </c>
      <c r="D197" s="248"/>
      <c r="E197" s="249">
        <v>12.57</v>
      </c>
      <c r="F197" s="220"/>
      <c r="G197" s="220"/>
      <c r="H197" s="220"/>
      <c r="I197" s="220"/>
      <c r="J197" s="220"/>
      <c r="K197" s="220"/>
      <c r="L197" s="220"/>
      <c r="M197" s="220"/>
      <c r="N197" s="219"/>
      <c r="O197" s="219"/>
      <c r="P197" s="219"/>
      <c r="Q197" s="219"/>
      <c r="R197" s="220"/>
      <c r="S197" s="220"/>
      <c r="T197" s="220"/>
      <c r="U197" s="220"/>
      <c r="V197" s="220"/>
      <c r="W197" s="220"/>
      <c r="X197" s="220"/>
      <c r="Y197" s="220"/>
      <c r="Z197" s="209"/>
      <c r="AA197" s="209"/>
      <c r="AB197" s="209"/>
      <c r="AC197" s="209"/>
      <c r="AD197" s="209"/>
      <c r="AE197" s="209"/>
      <c r="AF197" s="209"/>
      <c r="AG197" s="209" t="s">
        <v>234</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33">
        <v>45</v>
      </c>
      <c r="B198" s="234" t="s">
        <v>732</v>
      </c>
      <c r="C198" s="243" t="s">
        <v>733</v>
      </c>
      <c r="D198" s="235" t="s">
        <v>333</v>
      </c>
      <c r="E198" s="236">
        <v>1.65</v>
      </c>
      <c r="F198" s="237"/>
      <c r="G198" s="238">
        <f>ROUND(E198*F198,2)</f>
        <v>0</v>
      </c>
      <c r="H198" s="237"/>
      <c r="I198" s="238">
        <f>ROUND(E198*H198,2)</f>
        <v>0</v>
      </c>
      <c r="J198" s="237"/>
      <c r="K198" s="238">
        <f>ROUND(E198*J198,2)</f>
        <v>0</v>
      </c>
      <c r="L198" s="238">
        <v>21</v>
      </c>
      <c r="M198" s="238">
        <f>G198*(1+L198/100)</f>
        <v>0</v>
      </c>
      <c r="N198" s="236">
        <v>2.2200000000000002E-3</v>
      </c>
      <c r="O198" s="236">
        <f>ROUND(E198*N198,2)</f>
        <v>0</v>
      </c>
      <c r="P198" s="236">
        <v>0</v>
      </c>
      <c r="Q198" s="236">
        <f>ROUND(E198*P198,2)</f>
        <v>0</v>
      </c>
      <c r="R198" s="238"/>
      <c r="S198" s="238" t="s">
        <v>195</v>
      </c>
      <c r="T198" s="239" t="s">
        <v>196</v>
      </c>
      <c r="U198" s="220">
        <v>0.42499999999999999</v>
      </c>
      <c r="V198" s="220">
        <f>ROUND(E198*U198,2)</f>
        <v>0.7</v>
      </c>
      <c r="W198" s="220"/>
      <c r="X198" s="220" t="s">
        <v>231</v>
      </c>
      <c r="Y198" s="220" t="s">
        <v>197</v>
      </c>
      <c r="Z198" s="209"/>
      <c r="AA198" s="209"/>
      <c r="AB198" s="209"/>
      <c r="AC198" s="209"/>
      <c r="AD198" s="209"/>
      <c r="AE198" s="209"/>
      <c r="AF198" s="209"/>
      <c r="AG198" s="209" t="s">
        <v>232</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2" x14ac:dyDescent="0.2">
      <c r="A199" s="216"/>
      <c r="B199" s="217"/>
      <c r="C199" s="257" t="s">
        <v>734</v>
      </c>
      <c r="D199" s="248"/>
      <c r="E199" s="249">
        <v>1.65</v>
      </c>
      <c r="F199" s="220"/>
      <c r="G199" s="220"/>
      <c r="H199" s="220"/>
      <c r="I199" s="220"/>
      <c r="J199" s="220"/>
      <c r="K199" s="220"/>
      <c r="L199" s="220"/>
      <c r="M199" s="220"/>
      <c r="N199" s="219"/>
      <c r="O199" s="219"/>
      <c r="P199" s="219"/>
      <c r="Q199" s="219"/>
      <c r="R199" s="220"/>
      <c r="S199" s="220"/>
      <c r="T199" s="220"/>
      <c r="U199" s="220"/>
      <c r="V199" s="220"/>
      <c r="W199" s="220"/>
      <c r="X199" s="220"/>
      <c r="Y199" s="220"/>
      <c r="Z199" s="209"/>
      <c r="AA199" s="209"/>
      <c r="AB199" s="209"/>
      <c r="AC199" s="209"/>
      <c r="AD199" s="209"/>
      <c r="AE199" s="209"/>
      <c r="AF199" s="209"/>
      <c r="AG199" s="209" t="s">
        <v>234</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x14ac:dyDescent="0.2">
      <c r="A200" s="223" t="s">
        <v>190</v>
      </c>
      <c r="B200" s="224" t="s">
        <v>95</v>
      </c>
      <c r="C200" s="242" t="s">
        <v>96</v>
      </c>
      <c r="D200" s="225"/>
      <c r="E200" s="226"/>
      <c r="F200" s="227"/>
      <c r="G200" s="227">
        <f>SUMIF(AG201:AG204,"&lt;&gt;NOR",G201:G204)</f>
        <v>0</v>
      </c>
      <c r="H200" s="227"/>
      <c r="I200" s="227">
        <f>SUM(I201:I204)</f>
        <v>0</v>
      </c>
      <c r="J200" s="227"/>
      <c r="K200" s="227">
        <f>SUM(K201:K204)</f>
        <v>0</v>
      </c>
      <c r="L200" s="227"/>
      <c r="M200" s="227">
        <f>SUM(M201:M204)</f>
        <v>0</v>
      </c>
      <c r="N200" s="226"/>
      <c r="O200" s="226">
        <f>SUM(O201:O204)</f>
        <v>19.829999999999998</v>
      </c>
      <c r="P200" s="226"/>
      <c r="Q200" s="226">
        <f>SUM(Q201:Q204)</f>
        <v>0</v>
      </c>
      <c r="R200" s="227"/>
      <c r="S200" s="227"/>
      <c r="T200" s="228"/>
      <c r="U200" s="222"/>
      <c r="V200" s="222">
        <f>SUM(V201:V204)</f>
        <v>0</v>
      </c>
      <c r="W200" s="222"/>
      <c r="X200" s="222"/>
      <c r="Y200" s="222"/>
      <c r="AG200" t="s">
        <v>191</v>
      </c>
    </row>
    <row r="201" spans="1:60" outlineLevel="1" x14ac:dyDescent="0.2">
      <c r="A201" s="233">
        <v>46</v>
      </c>
      <c r="B201" s="234" t="s">
        <v>735</v>
      </c>
      <c r="C201" s="243" t="s">
        <v>736</v>
      </c>
      <c r="D201" s="235" t="s">
        <v>291</v>
      </c>
      <c r="E201" s="236">
        <v>30</v>
      </c>
      <c r="F201" s="237"/>
      <c r="G201" s="238">
        <f>ROUND(E201*F201,2)</f>
        <v>0</v>
      </c>
      <c r="H201" s="237"/>
      <c r="I201" s="238">
        <f>ROUND(E201*H201,2)</f>
        <v>0</v>
      </c>
      <c r="J201" s="237"/>
      <c r="K201" s="238">
        <f>ROUND(E201*J201,2)</f>
        <v>0</v>
      </c>
      <c r="L201" s="238">
        <v>21</v>
      </c>
      <c r="M201" s="238">
        <f>G201*(1+L201/100)</f>
        <v>0</v>
      </c>
      <c r="N201" s="236">
        <v>0</v>
      </c>
      <c r="O201" s="236">
        <f>ROUND(E201*N201,2)</f>
        <v>0</v>
      </c>
      <c r="P201" s="236">
        <v>0</v>
      </c>
      <c r="Q201" s="236">
        <f>ROUND(E201*P201,2)</f>
        <v>0</v>
      </c>
      <c r="R201" s="238"/>
      <c r="S201" s="238" t="s">
        <v>195</v>
      </c>
      <c r="T201" s="239" t="s">
        <v>196</v>
      </c>
      <c r="U201" s="220">
        <v>0</v>
      </c>
      <c r="V201" s="220">
        <f>ROUND(E201*U201,2)</f>
        <v>0</v>
      </c>
      <c r="W201" s="220"/>
      <c r="X201" s="220" t="s">
        <v>231</v>
      </c>
      <c r="Y201" s="220" t="s">
        <v>197</v>
      </c>
      <c r="Z201" s="209"/>
      <c r="AA201" s="209"/>
      <c r="AB201" s="209"/>
      <c r="AC201" s="209"/>
      <c r="AD201" s="209"/>
      <c r="AE201" s="209"/>
      <c r="AF201" s="209"/>
      <c r="AG201" s="209" t="s">
        <v>232</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2" x14ac:dyDescent="0.2">
      <c r="A202" s="216"/>
      <c r="B202" s="217"/>
      <c r="C202" s="257" t="s">
        <v>737</v>
      </c>
      <c r="D202" s="248"/>
      <c r="E202" s="249">
        <v>30</v>
      </c>
      <c r="F202" s="220"/>
      <c r="G202" s="220"/>
      <c r="H202" s="220"/>
      <c r="I202" s="220"/>
      <c r="J202" s="220"/>
      <c r="K202" s="220"/>
      <c r="L202" s="220"/>
      <c r="M202" s="220"/>
      <c r="N202" s="219"/>
      <c r="O202" s="219"/>
      <c r="P202" s="219"/>
      <c r="Q202" s="219"/>
      <c r="R202" s="220"/>
      <c r="S202" s="220"/>
      <c r="T202" s="220"/>
      <c r="U202" s="220"/>
      <c r="V202" s="220"/>
      <c r="W202" s="220"/>
      <c r="X202" s="220"/>
      <c r="Y202" s="220"/>
      <c r="Z202" s="209"/>
      <c r="AA202" s="209"/>
      <c r="AB202" s="209"/>
      <c r="AC202" s="209"/>
      <c r="AD202" s="209"/>
      <c r="AE202" s="209"/>
      <c r="AF202" s="209"/>
      <c r="AG202" s="209" t="s">
        <v>234</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33">
        <v>47</v>
      </c>
      <c r="B203" s="234" t="s">
        <v>738</v>
      </c>
      <c r="C203" s="243" t="s">
        <v>739</v>
      </c>
      <c r="D203" s="235" t="s">
        <v>230</v>
      </c>
      <c r="E203" s="236">
        <v>12.313499999999999</v>
      </c>
      <c r="F203" s="237"/>
      <c r="G203" s="238">
        <f>ROUND(E203*F203,2)</f>
        <v>0</v>
      </c>
      <c r="H203" s="237"/>
      <c r="I203" s="238">
        <f>ROUND(E203*H203,2)</f>
        <v>0</v>
      </c>
      <c r="J203" s="237"/>
      <c r="K203" s="238">
        <f>ROUND(E203*J203,2)</f>
        <v>0</v>
      </c>
      <c r="L203" s="238">
        <v>21</v>
      </c>
      <c r="M203" s="238">
        <f>G203*(1+L203/100)</f>
        <v>0</v>
      </c>
      <c r="N203" s="236">
        <v>1.6104000000000001</v>
      </c>
      <c r="O203" s="236">
        <f>ROUND(E203*N203,2)</f>
        <v>19.829999999999998</v>
      </c>
      <c r="P203" s="236">
        <v>0</v>
      </c>
      <c r="Q203" s="236">
        <f>ROUND(E203*P203,2)</f>
        <v>0</v>
      </c>
      <c r="R203" s="238"/>
      <c r="S203" s="238" t="s">
        <v>195</v>
      </c>
      <c r="T203" s="239" t="s">
        <v>196</v>
      </c>
      <c r="U203" s="220">
        <v>0</v>
      </c>
      <c r="V203" s="220">
        <f>ROUND(E203*U203,2)</f>
        <v>0</v>
      </c>
      <c r="W203" s="220"/>
      <c r="X203" s="220" t="s">
        <v>231</v>
      </c>
      <c r="Y203" s="220" t="s">
        <v>197</v>
      </c>
      <c r="Z203" s="209"/>
      <c r="AA203" s="209"/>
      <c r="AB203" s="209"/>
      <c r="AC203" s="209"/>
      <c r="AD203" s="209"/>
      <c r="AE203" s="209"/>
      <c r="AF203" s="209"/>
      <c r="AG203" s="209" t="s">
        <v>232</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ht="22.5" outlineLevel="2" x14ac:dyDescent="0.2">
      <c r="A204" s="216"/>
      <c r="B204" s="217"/>
      <c r="C204" s="257" t="s">
        <v>740</v>
      </c>
      <c r="D204" s="248"/>
      <c r="E204" s="249">
        <v>12.31</v>
      </c>
      <c r="F204" s="220"/>
      <c r="G204" s="220"/>
      <c r="H204" s="220"/>
      <c r="I204" s="220"/>
      <c r="J204" s="220"/>
      <c r="K204" s="220"/>
      <c r="L204" s="220"/>
      <c r="M204" s="220"/>
      <c r="N204" s="219"/>
      <c r="O204" s="219"/>
      <c r="P204" s="219"/>
      <c r="Q204" s="219"/>
      <c r="R204" s="220"/>
      <c r="S204" s="220"/>
      <c r="T204" s="220"/>
      <c r="U204" s="220"/>
      <c r="V204" s="220"/>
      <c r="W204" s="220"/>
      <c r="X204" s="220"/>
      <c r="Y204" s="220"/>
      <c r="Z204" s="209"/>
      <c r="AA204" s="209"/>
      <c r="AB204" s="209"/>
      <c r="AC204" s="209"/>
      <c r="AD204" s="209"/>
      <c r="AE204" s="209"/>
      <c r="AF204" s="209"/>
      <c r="AG204" s="209" t="s">
        <v>234</v>
      </c>
      <c r="AH204" s="209">
        <v>0</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x14ac:dyDescent="0.2">
      <c r="A205" s="223" t="s">
        <v>190</v>
      </c>
      <c r="B205" s="224" t="s">
        <v>99</v>
      </c>
      <c r="C205" s="242" t="s">
        <v>100</v>
      </c>
      <c r="D205" s="225"/>
      <c r="E205" s="226"/>
      <c r="F205" s="227"/>
      <c r="G205" s="227">
        <f>SUMIF(AG206:AG209,"&lt;&gt;NOR",G206:G209)</f>
        <v>0</v>
      </c>
      <c r="H205" s="227"/>
      <c r="I205" s="227">
        <f>SUM(I206:I209)</f>
        <v>0</v>
      </c>
      <c r="J205" s="227"/>
      <c r="K205" s="227">
        <f>SUM(K206:K209)</f>
        <v>0</v>
      </c>
      <c r="L205" s="227"/>
      <c r="M205" s="227">
        <f>SUM(M206:M209)</f>
        <v>0</v>
      </c>
      <c r="N205" s="226"/>
      <c r="O205" s="226">
        <f>SUM(O206:O209)</f>
        <v>1</v>
      </c>
      <c r="P205" s="226"/>
      <c r="Q205" s="226">
        <f>SUM(Q206:Q209)</f>
        <v>0</v>
      </c>
      <c r="R205" s="227"/>
      <c r="S205" s="227"/>
      <c r="T205" s="228"/>
      <c r="U205" s="222"/>
      <c r="V205" s="222">
        <f>SUM(V206:V209)</f>
        <v>81.680000000000007</v>
      </c>
      <c r="W205" s="222"/>
      <c r="X205" s="222"/>
      <c r="Y205" s="222"/>
      <c r="AG205" t="s">
        <v>191</v>
      </c>
    </row>
    <row r="206" spans="1:60" outlineLevel="1" x14ac:dyDescent="0.2">
      <c r="A206" s="233">
        <v>48</v>
      </c>
      <c r="B206" s="234" t="s">
        <v>741</v>
      </c>
      <c r="C206" s="243" t="s">
        <v>742</v>
      </c>
      <c r="D206" s="235" t="s">
        <v>230</v>
      </c>
      <c r="E206" s="236">
        <v>100</v>
      </c>
      <c r="F206" s="237"/>
      <c r="G206" s="238">
        <f>ROUND(E206*F206,2)</f>
        <v>0</v>
      </c>
      <c r="H206" s="237"/>
      <c r="I206" s="238">
        <f>ROUND(E206*H206,2)</f>
        <v>0</v>
      </c>
      <c r="J206" s="237"/>
      <c r="K206" s="238">
        <f>ROUND(E206*J206,2)</f>
        <v>0</v>
      </c>
      <c r="L206" s="238">
        <v>21</v>
      </c>
      <c r="M206" s="238">
        <f>G206*(1+L206/100)</f>
        <v>0</v>
      </c>
      <c r="N206" s="236">
        <v>5.9199999999999999E-3</v>
      </c>
      <c r="O206" s="236">
        <f>ROUND(E206*N206,2)</f>
        <v>0.59</v>
      </c>
      <c r="P206" s="236">
        <v>0</v>
      </c>
      <c r="Q206" s="236">
        <f>ROUND(E206*P206,2)</f>
        <v>0</v>
      </c>
      <c r="R206" s="238"/>
      <c r="S206" s="238" t="s">
        <v>195</v>
      </c>
      <c r="T206" s="239" t="s">
        <v>196</v>
      </c>
      <c r="U206" s="220">
        <v>0.26</v>
      </c>
      <c r="V206" s="220">
        <f>ROUND(E206*U206,2)</f>
        <v>26</v>
      </c>
      <c r="W206" s="220"/>
      <c r="X206" s="220" t="s">
        <v>231</v>
      </c>
      <c r="Y206" s="220" t="s">
        <v>197</v>
      </c>
      <c r="Z206" s="209"/>
      <c r="AA206" s="209"/>
      <c r="AB206" s="209"/>
      <c r="AC206" s="209"/>
      <c r="AD206" s="209"/>
      <c r="AE206" s="209"/>
      <c r="AF206" s="209"/>
      <c r="AG206" s="209" t="s">
        <v>232</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2" x14ac:dyDescent="0.2">
      <c r="A207" s="216"/>
      <c r="B207" s="217"/>
      <c r="C207" s="257" t="s">
        <v>743</v>
      </c>
      <c r="D207" s="248"/>
      <c r="E207" s="249">
        <v>100</v>
      </c>
      <c r="F207" s="220"/>
      <c r="G207" s="220"/>
      <c r="H207" s="220"/>
      <c r="I207" s="220"/>
      <c r="J207" s="220"/>
      <c r="K207" s="220"/>
      <c r="L207" s="220"/>
      <c r="M207" s="220"/>
      <c r="N207" s="219"/>
      <c r="O207" s="219"/>
      <c r="P207" s="219"/>
      <c r="Q207" s="219"/>
      <c r="R207" s="220"/>
      <c r="S207" s="220"/>
      <c r="T207" s="220"/>
      <c r="U207" s="220"/>
      <c r="V207" s="220"/>
      <c r="W207" s="220"/>
      <c r="X207" s="220"/>
      <c r="Y207" s="220"/>
      <c r="Z207" s="209"/>
      <c r="AA207" s="209"/>
      <c r="AB207" s="209"/>
      <c r="AC207" s="209"/>
      <c r="AD207" s="209"/>
      <c r="AE207" s="209"/>
      <c r="AF207" s="209"/>
      <c r="AG207" s="209" t="s">
        <v>234</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33">
        <v>49</v>
      </c>
      <c r="B208" s="234" t="s">
        <v>744</v>
      </c>
      <c r="C208" s="243" t="s">
        <v>745</v>
      </c>
      <c r="D208" s="235" t="s">
        <v>230</v>
      </c>
      <c r="E208" s="236">
        <v>260.17599999999999</v>
      </c>
      <c r="F208" s="237"/>
      <c r="G208" s="238">
        <f>ROUND(E208*F208,2)</f>
        <v>0</v>
      </c>
      <c r="H208" s="237"/>
      <c r="I208" s="238">
        <f>ROUND(E208*H208,2)</f>
        <v>0</v>
      </c>
      <c r="J208" s="237"/>
      <c r="K208" s="238">
        <f>ROUND(E208*J208,2)</f>
        <v>0</v>
      </c>
      <c r="L208" s="238">
        <v>21</v>
      </c>
      <c r="M208" s="238">
        <f>G208*(1+L208/100)</f>
        <v>0</v>
      </c>
      <c r="N208" s="236">
        <v>1.58E-3</v>
      </c>
      <c r="O208" s="236">
        <f>ROUND(E208*N208,2)</f>
        <v>0.41</v>
      </c>
      <c r="P208" s="236">
        <v>0</v>
      </c>
      <c r="Q208" s="236">
        <f>ROUND(E208*P208,2)</f>
        <v>0</v>
      </c>
      <c r="R208" s="238"/>
      <c r="S208" s="238" t="s">
        <v>195</v>
      </c>
      <c r="T208" s="239" t="s">
        <v>196</v>
      </c>
      <c r="U208" s="220">
        <v>0.214</v>
      </c>
      <c r="V208" s="220">
        <f>ROUND(E208*U208,2)</f>
        <v>55.68</v>
      </c>
      <c r="W208" s="220"/>
      <c r="X208" s="220" t="s">
        <v>231</v>
      </c>
      <c r="Y208" s="220" t="s">
        <v>197</v>
      </c>
      <c r="Z208" s="209"/>
      <c r="AA208" s="209"/>
      <c r="AB208" s="209"/>
      <c r="AC208" s="209"/>
      <c r="AD208" s="209"/>
      <c r="AE208" s="209"/>
      <c r="AF208" s="209"/>
      <c r="AG208" s="209" t="s">
        <v>232</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ht="22.5" outlineLevel="2" x14ac:dyDescent="0.2">
      <c r="A209" s="216"/>
      <c r="B209" s="217"/>
      <c r="C209" s="257" t="s">
        <v>746</v>
      </c>
      <c r="D209" s="248"/>
      <c r="E209" s="249">
        <v>260.18</v>
      </c>
      <c r="F209" s="220"/>
      <c r="G209" s="220"/>
      <c r="H209" s="220"/>
      <c r="I209" s="220"/>
      <c r="J209" s="220"/>
      <c r="K209" s="220"/>
      <c r="L209" s="220"/>
      <c r="M209" s="220"/>
      <c r="N209" s="219"/>
      <c r="O209" s="219"/>
      <c r="P209" s="219"/>
      <c r="Q209" s="219"/>
      <c r="R209" s="220"/>
      <c r="S209" s="220"/>
      <c r="T209" s="220"/>
      <c r="U209" s="220"/>
      <c r="V209" s="220"/>
      <c r="W209" s="220"/>
      <c r="X209" s="220"/>
      <c r="Y209" s="220"/>
      <c r="Z209" s="209"/>
      <c r="AA209" s="209"/>
      <c r="AB209" s="209"/>
      <c r="AC209" s="209"/>
      <c r="AD209" s="209"/>
      <c r="AE209" s="209"/>
      <c r="AF209" s="209"/>
      <c r="AG209" s="209" t="s">
        <v>234</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x14ac:dyDescent="0.2">
      <c r="A210" s="223" t="s">
        <v>190</v>
      </c>
      <c r="B210" s="224" t="s">
        <v>101</v>
      </c>
      <c r="C210" s="242" t="s">
        <v>102</v>
      </c>
      <c r="D210" s="225"/>
      <c r="E210" s="226"/>
      <c r="F210" s="227"/>
      <c r="G210" s="227">
        <f>SUMIF(AG211:AG214,"&lt;&gt;NOR",G211:G214)</f>
        <v>0</v>
      </c>
      <c r="H210" s="227"/>
      <c r="I210" s="227">
        <f>SUM(I211:I214)</f>
        <v>0</v>
      </c>
      <c r="J210" s="227"/>
      <c r="K210" s="227">
        <f>SUM(K211:K214)</f>
        <v>0</v>
      </c>
      <c r="L210" s="227"/>
      <c r="M210" s="227">
        <f>SUM(M211:M214)</f>
        <v>0</v>
      </c>
      <c r="N210" s="226"/>
      <c r="O210" s="226">
        <f>SUM(O211:O214)</f>
        <v>0.01</v>
      </c>
      <c r="P210" s="226"/>
      <c r="Q210" s="226">
        <f>SUM(Q211:Q214)</f>
        <v>0</v>
      </c>
      <c r="R210" s="227"/>
      <c r="S210" s="227"/>
      <c r="T210" s="228"/>
      <c r="U210" s="222"/>
      <c r="V210" s="222">
        <f>SUM(V211:V214)</f>
        <v>80.13</v>
      </c>
      <c r="W210" s="222"/>
      <c r="X210" s="222"/>
      <c r="Y210" s="222"/>
      <c r="AG210" t="s">
        <v>191</v>
      </c>
    </row>
    <row r="211" spans="1:60" ht="56.25" outlineLevel="1" x14ac:dyDescent="0.2">
      <c r="A211" s="233">
        <v>50</v>
      </c>
      <c r="B211" s="234" t="s">
        <v>747</v>
      </c>
      <c r="C211" s="243" t="s">
        <v>748</v>
      </c>
      <c r="D211" s="235" t="s">
        <v>230</v>
      </c>
      <c r="E211" s="236">
        <v>260.17599999999999</v>
      </c>
      <c r="F211" s="237"/>
      <c r="G211" s="238">
        <f>ROUND(E211*F211,2)</f>
        <v>0</v>
      </c>
      <c r="H211" s="237"/>
      <c r="I211" s="238">
        <f>ROUND(E211*H211,2)</f>
        <v>0</v>
      </c>
      <c r="J211" s="237"/>
      <c r="K211" s="238">
        <f>ROUND(E211*J211,2)</f>
        <v>0</v>
      </c>
      <c r="L211" s="238">
        <v>21</v>
      </c>
      <c r="M211" s="238">
        <f>G211*(1+L211/100)</f>
        <v>0</v>
      </c>
      <c r="N211" s="236">
        <v>4.0000000000000003E-5</v>
      </c>
      <c r="O211" s="236">
        <f>ROUND(E211*N211,2)</f>
        <v>0.01</v>
      </c>
      <c r="P211" s="236">
        <v>0</v>
      </c>
      <c r="Q211" s="236">
        <f>ROUND(E211*P211,2)</f>
        <v>0</v>
      </c>
      <c r="R211" s="238"/>
      <c r="S211" s="238" t="s">
        <v>195</v>
      </c>
      <c r="T211" s="239" t="s">
        <v>196</v>
      </c>
      <c r="U211" s="220">
        <v>0.308</v>
      </c>
      <c r="V211" s="220">
        <f>ROUND(E211*U211,2)</f>
        <v>80.13</v>
      </c>
      <c r="W211" s="220"/>
      <c r="X211" s="220" t="s">
        <v>231</v>
      </c>
      <c r="Y211" s="220" t="s">
        <v>197</v>
      </c>
      <c r="Z211" s="209"/>
      <c r="AA211" s="209"/>
      <c r="AB211" s="209"/>
      <c r="AC211" s="209"/>
      <c r="AD211" s="209"/>
      <c r="AE211" s="209"/>
      <c r="AF211" s="209"/>
      <c r="AG211" s="209" t="s">
        <v>232</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ht="22.5" outlineLevel="2" x14ac:dyDescent="0.2">
      <c r="A212" s="216"/>
      <c r="B212" s="217"/>
      <c r="C212" s="244" t="s">
        <v>749</v>
      </c>
      <c r="D212" s="240"/>
      <c r="E212" s="240"/>
      <c r="F212" s="240"/>
      <c r="G212" s="240"/>
      <c r="H212" s="220"/>
      <c r="I212" s="220"/>
      <c r="J212" s="220"/>
      <c r="K212" s="220"/>
      <c r="L212" s="220"/>
      <c r="M212" s="220"/>
      <c r="N212" s="219"/>
      <c r="O212" s="219"/>
      <c r="P212" s="219"/>
      <c r="Q212" s="219"/>
      <c r="R212" s="220"/>
      <c r="S212" s="220"/>
      <c r="T212" s="220"/>
      <c r="U212" s="220"/>
      <c r="V212" s="220"/>
      <c r="W212" s="220"/>
      <c r="X212" s="220"/>
      <c r="Y212" s="220"/>
      <c r="Z212" s="209"/>
      <c r="AA212" s="209"/>
      <c r="AB212" s="209"/>
      <c r="AC212" s="209"/>
      <c r="AD212" s="209"/>
      <c r="AE212" s="209"/>
      <c r="AF212" s="209"/>
      <c r="AG212" s="209" t="s">
        <v>200</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41" t="str">
        <f>C212</f>
        <v>zárubněmi, umytí a vyčištění jiných zasklených a natíraných ploch a zařizovacích předmětů před předáním do užívání světlá výška podlaží do 4 m</v>
      </c>
      <c r="BB212" s="209"/>
      <c r="BC212" s="209"/>
      <c r="BD212" s="209"/>
      <c r="BE212" s="209"/>
      <c r="BF212" s="209"/>
      <c r="BG212" s="209"/>
      <c r="BH212" s="209"/>
    </row>
    <row r="213" spans="1:60" ht="22.5" outlineLevel="3" x14ac:dyDescent="0.2">
      <c r="A213" s="216"/>
      <c r="B213" s="217"/>
      <c r="C213" s="261" t="s">
        <v>749</v>
      </c>
      <c r="D213" s="259"/>
      <c r="E213" s="259"/>
      <c r="F213" s="259"/>
      <c r="G213" s="259"/>
      <c r="H213" s="220"/>
      <c r="I213" s="220"/>
      <c r="J213" s="220"/>
      <c r="K213" s="220"/>
      <c r="L213" s="220"/>
      <c r="M213" s="220"/>
      <c r="N213" s="219"/>
      <c r="O213" s="219"/>
      <c r="P213" s="219"/>
      <c r="Q213" s="219"/>
      <c r="R213" s="220"/>
      <c r="S213" s="220"/>
      <c r="T213" s="220"/>
      <c r="U213" s="220"/>
      <c r="V213" s="220"/>
      <c r="W213" s="220"/>
      <c r="X213" s="220"/>
      <c r="Y213" s="220"/>
      <c r="Z213" s="209"/>
      <c r="AA213" s="209"/>
      <c r="AB213" s="209"/>
      <c r="AC213" s="209"/>
      <c r="AD213" s="209"/>
      <c r="AE213" s="209"/>
      <c r="AF213" s="209"/>
      <c r="AG213" s="209" t="s">
        <v>200</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41" t="str">
        <f>C213</f>
        <v>zárubněmi, umytí a vyčištění jiných zasklených a natíraných ploch a zařizovacích předmětů před předáním do užívání světlá výška podlaží do 4 m</v>
      </c>
      <c r="BB213" s="209"/>
      <c r="BC213" s="209"/>
      <c r="BD213" s="209"/>
      <c r="BE213" s="209"/>
      <c r="BF213" s="209"/>
      <c r="BG213" s="209"/>
      <c r="BH213" s="209"/>
    </row>
    <row r="214" spans="1:60" ht="22.5" outlineLevel="2" x14ac:dyDescent="0.2">
      <c r="A214" s="216"/>
      <c r="B214" s="217"/>
      <c r="C214" s="257" t="s">
        <v>746</v>
      </c>
      <c r="D214" s="248"/>
      <c r="E214" s="249">
        <v>260.18</v>
      </c>
      <c r="F214" s="220"/>
      <c r="G214" s="220"/>
      <c r="H214" s="220"/>
      <c r="I214" s="220"/>
      <c r="J214" s="220"/>
      <c r="K214" s="220"/>
      <c r="L214" s="220"/>
      <c r="M214" s="220"/>
      <c r="N214" s="219"/>
      <c r="O214" s="219"/>
      <c r="P214" s="219"/>
      <c r="Q214" s="219"/>
      <c r="R214" s="220"/>
      <c r="S214" s="220"/>
      <c r="T214" s="220"/>
      <c r="U214" s="220"/>
      <c r="V214" s="220"/>
      <c r="W214" s="220"/>
      <c r="X214" s="220"/>
      <c r="Y214" s="220"/>
      <c r="Z214" s="209"/>
      <c r="AA214" s="209"/>
      <c r="AB214" s="209"/>
      <c r="AC214" s="209"/>
      <c r="AD214" s="209"/>
      <c r="AE214" s="209"/>
      <c r="AF214" s="209"/>
      <c r="AG214" s="209" t="s">
        <v>234</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x14ac:dyDescent="0.2">
      <c r="A215" s="223" t="s">
        <v>190</v>
      </c>
      <c r="B215" s="224" t="s">
        <v>105</v>
      </c>
      <c r="C215" s="242" t="s">
        <v>106</v>
      </c>
      <c r="D215" s="225"/>
      <c r="E215" s="226"/>
      <c r="F215" s="227"/>
      <c r="G215" s="227">
        <f>SUMIF(AG216:AG216,"&lt;&gt;NOR",G216:G216)</f>
        <v>0</v>
      </c>
      <c r="H215" s="227"/>
      <c r="I215" s="227">
        <f>SUM(I216:I216)</f>
        <v>0</v>
      </c>
      <c r="J215" s="227"/>
      <c r="K215" s="227">
        <f>SUM(K216:K216)</f>
        <v>0</v>
      </c>
      <c r="L215" s="227"/>
      <c r="M215" s="227">
        <f>SUM(M216:M216)</f>
        <v>0</v>
      </c>
      <c r="N215" s="226"/>
      <c r="O215" s="226">
        <f>SUM(O216:O216)</f>
        <v>0</v>
      </c>
      <c r="P215" s="226"/>
      <c r="Q215" s="226">
        <f>SUM(Q216:Q216)</f>
        <v>0</v>
      </c>
      <c r="R215" s="227"/>
      <c r="S215" s="227"/>
      <c r="T215" s="228"/>
      <c r="U215" s="222"/>
      <c r="V215" s="222">
        <f>SUM(V216:V216)</f>
        <v>93.4</v>
      </c>
      <c r="W215" s="222"/>
      <c r="X215" s="222"/>
      <c r="Y215" s="222"/>
      <c r="AG215" t="s">
        <v>191</v>
      </c>
    </row>
    <row r="216" spans="1:60" ht="22.5" outlineLevel="1" x14ac:dyDescent="0.2">
      <c r="A216" s="250">
        <v>51</v>
      </c>
      <c r="B216" s="251" t="s">
        <v>750</v>
      </c>
      <c r="C216" s="258" t="s">
        <v>751</v>
      </c>
      <c r="D216" s="252" t="s">
        <v>451</v>
      </c>
      <c r="E216" s="253">
        <v>99.516319999999993</v>
      </c>
      <c r="F216" s="254"/>
      <c r="G216" s="255">
        <f>ROUND(E216*F216,2)</f>
        <v>0</v>
      </c>
      <c r="H216" s="254"/>
      <c r="I216" s="255">
        <f>ROUND(E216*H216,2)</f>
        <v>0</v>
      </c>
      <c r="J216" s="254"/>
      <c r="K216" s="255">
        <f>ROUND(E216*J216,2)</f>
        <v>0</v>
      </c>
      <c r="L216" s="255">
        <v>21</v>
      </c>
      <c r="M216" s="255">
        <f>G216*(1+L216/100)</f>
        <v>0</v>
      </c>
      <c r="N216" s="253">
        <v>0</v>
      </c>
      <c r="O216" s="253">
        <f>ROUND(E216*N216,2)</f>
        <v>0</v>
      </c>
      <c r="P216" s="253">
        <v>0</v>
      </c>
      <c r="Q216" s="253">
        <f>ROUND(E216*P216,2)</f>
        <v>0</v>
      </c>
      <c r="R216" s="255"/>
      <c r="S216" s="255" t="s">
        <v>195</v>
      </c>
      <c r="T216" s="256" t="s">
        <v>196</v>
      </c>
      <c r="U216" s="220">
        <v>0.9385</v>
      </c>
      <c r="V216" s="220">
        <f>ROUND(E216*U216,2)</f>
        <v>93.4</v>
      </c>
      <c r="W216" s="220"/>
      <c r="X216" s="220" t="s">
        <v>231</v>
      </c>
      <c r="Y216" s="220" t="s">
        <v>197</v>
      </c>
      <c r="Z216" s="209"/>
      <c r="AA216" s="209"/>
      <c r="AB216" s="209"/>
      <c r="AC216" s="209"/>
      <c r="AD216" s="209"/>
      <c r="AE216" s="209"/>
      <c r="AF216" s="209"/>
      <c r="AG216" s="209" t="s">
        <v>752</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x14ac:dyDescent="0.2">
      <c r="A217" s="223" t="s">
        <v>190</v>
      </c>
      <c r="B217" s="224" t="s">
        <v>107</v>
      </c>
      <c r="C217" s="242" t="s">
        <v>108</v>
      </c>
      <c r="D217" s="225"/>
      <c r="E217" s="226"/>
      <c r="F217" s="227"/>
      <c r="G217" s="227">
        <f>SUMIF(AG218:AG221,"&lt;&gt;NOR",G218:G221)</f>
        <v>0</v>
      </c>
      <c r="H217" s="227"/>
      <c r="I217" s="227">
        <f>SUM(I218:I221)</f>
        <v>0</v>
      </c>
      <c r="J217" s="227"/>
      <c r="K217" s="227">
        <f>SUM(K218:K221)</f>
        <v>0</v>
      </c>
      <c r="L217" s="227"/>
      <c r="M217" s="227">
        <f>SUM(M218:M221)</f>
        <v>0</v>
      </c>
      <c r="N217" s="226"/>
      <c r="O217" s="226">
        <f>SUM(O218:O221)</f>
        <v>0.1</v>
      </c>
      <c r="P217" s="226"/>
      <c r="Q217" s="226">
        <f>SUM(Q218:Q221)</f>
        <v>0</v>
      </c>
      <c r="R217" s="227"/>
      <c r="S217" s="227"/>
      <c r="T217" s="228"/>
      <c r="U217" s="222"/>
      <c r="V217" s="222">
        <f>SUM(V218:V221)</f>
        <v>8.06</v>
      </c>
      <c r="W217" s="222"/>
      <c r="X217" s="222"/>
      <c r="Y217" s="222"/>
      <c r="AG217" t="s">
        <v>191</v>
      </c>
    </row>
    <row r="218" spans="1:60" outlineLevel="1" x14ac:dyDescent="0.2">
      <c r="A218" s="233">
        <v>52</v>
      </c>
      <c r="B218" s="234" t="s">
        <v>753</v>
      </c>
      <c r="C218" s="243" t="s">
        <v>754</v>
      </c>
      <c r="D218" s="235" t="s">
        <v>230</v>
      </c>
      <c r="E218" s="236">
        <v>20.937000000000001</v>
      </c>
      <c r="F218" s="237"/>
      <c r="G218" s="238">
        <f>ROUND(E218*F218,2)</f>
        <v>0</v>
      </c>
      <c r="H218" s="237"/>
      <c r="I218" s="238">
        <f>ROUND(E218*H218,2)</f>
        <v>0</v>
      </c>
      <c r="J218" s="237"/>
      <c r="K218" s="238">
        <f>ROUND(E218*J218,2)</f>
        <v>0</v>
      </c>
      <c r="L218" s="238">
        <v>21</v>
      </c>
      <c r="M218" s="238">
        <f>G218*(1+L218/100)</f>
        <v>0</v>
      </c>
      <c r="N218" s="236">
        <v>4.7299999999999998E-3</v>
      </c>
      <c r="O218" s="236">
        <f>ROUND(E218*N218,2)</f>
        <v>0.1</v>
      </c>
      <c r="P218" s="236">
        <v>0</v>
      </c>
      <c r="Q218" s="236">
        <f>ROUND(E218*P218,2)</f>
        <v>0</v>
      </c>
      <c r="R218" s="238"/>
      <c r="S218" s="238" t="s">
        <v>195</v>
      </c>
      <c r="T218" s="239" t="s">
        <v>196</v>
      </c>
      <c r="U218" s="220">
        <v>0.38500000000000001</v>
      </c>
      <c r="V218" s="220">
        <f>ROUND(E218*U218,2)</f>
        <v>8.06</v>
      </c>
      <c r="W218" s="220"/>
      <c r="X218" s="220" t="s">
        <v>231</v>
      </c>
      <c r="Y218" s="220" t="s">
        <v>197</v>
      </c>
      <c r="Z218" s="209"/>
      <c r="AA218" s="209"/>
      <c r="AB218" s="209"/>
      <c r="AC218" s="209"/>
      <c r="AD218" s="209"/>
      <c r="AE218" s="209"/>
      <c r="AF218" s="209"/>
      <c r="AG218" s="209" t="s">
        <v>232</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2" x14ac:dyDescent="0.2">
      <c r="A219" s="216"/>
      <c r="B219" s="217"/>
      <c r="C219" s="257" t="s">
        <v>755</v>
      </c>
      <c r="D219" s="248"/>
      <c r="E219" s="249">
        <v>13.7</v>
      </c>
      <c r="F219" s="220"/>
      <c r="G219" s="220"/>
      <c r="H219" s="220"/>
      <c r="I219" s="220"/>
      <c r="J219" s="220"/>
      <c r="K219" s="220"/>
      <c r="L219" s="220"/>
      <c r="M219" s="220"/>
      <c r="N219" s="219"/>
      <c r="O219" s="219"/>
      <c r="P219" s="219"/>
      <c r="Q219" s="219"/>
      <c r="R219" s="220"/>
      <c r="S219" s="220"/>
      <c r="T219" s="220"/>
      <c r="U219" s="220"/>
      <c r="V219" s="220"/>
      <c r="W219" s="220"/>
      <c r="X219" s="220"/>
      <c r="Y219" s="220"/>
      <c r="Z219" s="209"/>
      <c r="AA219" s="209"/>
      <c r="AB219" s="209"/>
      <c r="AC219" s="209"/>
      <c r="AD219" s="209"/>
      <c r="AE219" s="209"/>
      <c r="AF219" s="209"/>
      <c r="AG219" s="209" t="s">
        <v>234</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3" x14ac:dyDescent="0.2">
      <c r="A220" s="216"/>
      <c r="B220" s="217"/>
      <c r="C220" s="257" t="s">
        <v>756</v>
      </c>
      <c r="D220" s="248"/>
      <c r="E220" s="249">
        <v>7.23</v>
      </c>
      <c r="F220" s="220"/>
      <c r="G220" s="220"/>
      <c r="H220" s="220"/>
      <c r="I220" s="220"/>
      <c r="J220" s="220"/>
      <c r="K220" s="220"/>
      <c r="L220" s="220"/>
      <c r="M220" s="220"/>
      <c r="N220" s="219"/>
      <c r="O220" s="219"/>
      <c r="P220" s="219"/>
      <c r="Q220" s="219"/>
      <c r="R220" s="220"/>
      <c r="S220" s="220"/>
      <c r="T220" s="220"/>
      <c r="U220" s="220"/>
      <c r="V220" s="220"/>
      <c r="W220" s="220"/>
      <c r="X220" s="220"/>
      <c r="Y220" s="220"/>
      <c r="Z220" s="209"/>
      <c r="AA220" s="209"/>
      <c r="AB220" s="209"/>
      <c r="AC220" s="209"/>
      <c r="AD220" s="209"/>
      <c r="AE220" s="209"/>
      <c r="AF220" s="209"/>
      <c r="AG220" s="209" t="s">
        <v>234</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v>53</v>
      </c>
      <c r="B221" s="217" t="s">
        <v>757</v>
      </c>
      <c r="C221" s="262" t="s">
        <v>758</v>
      </c>
      <c r="D221" s="218" t="s">
        <v>0</v>
      </c>
      <c r="E221" s="260"/>
      <c r="F221" s="221"/>
      <c r="G221" s="220">
        <f>ROUND(E221*F221,2)</f>
        <v>0</v>
      </c>
      <c r="H221" s="221"/>
      <c r="I221" s="220">
        <f>ROUND(E221*H221,2)</f>
        <v>0</v>
      </c>
      <c r="J221" s="221"/>
      <c r="K221" s="220">
        <f>ROUND(E221*J221,2)</f>
        <v>0</v>
      </c>
      <c r="L221" s="220">
        <v>21</v>
      </c>
      <c r="M221" s="220">
        <f>G221*(1+L221/100)</f>
        <v>0</v>
      </c>
      <c r="N221" s="219">
        <v>0</v>
      </c>
      <c r="O221" s="219">
        <f>ROUND(E221*N221,2)</f>
        <v>0</v>
      </c>
      <c r="P221" s="219">
        <v>0</v>
      </c>
      <c r="Q221" s="219">
        <f>ROUND(E221*P221,2)</f>
        <v>0</v>
      </c>
      <c r="R221" s="220"/>
      <c r="S221" s="220" t="s">
        <v>759</v>
      </c>
      <c r="T221" s="220" t="s">
        <v>196</v>
      </c>
      <c r="U221" s="220">
        <v>0</v>
      </c>
      <c r="V221" s="220">
        <f>ROUND(E221*U221,2)</f>
        <v>0</v>
      </c>
      <c r="W221" s="220"/>
      <c r="X221" s="220" t="s">
        <v>760</v>
      </c>
      <c r="Y221" s="220" t="s">
        <v>197</v>
      </c>
      <c r="Z221" s="209"/>
      <c r="AA221" s="209"/>
      <c r="AB221" s="209"/>
      <c r="AC221" s="209"/>
      <c r="AD221" s="209"/>
      <c r="AE221" s="209"/>
      <c r="AF221" s="209"/>
      <c r="AG221" s="209" t="s">
        <v>761</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x14ac:dyDescent="0.2">
      <c r="A222" s="223" t="s">
        <v>190</v>
      </c>
      <c r="B222" s="224" t="s">
        <v>109</v>
      </c>
      <c r="C222" s="242" t="s">
        <v>110</v>
      </c>
      <c r="D222" s="225"/>
      <c r="E222" s="226"/>
      <c r="F222" s="227"/>
      <c r="G222" s="227">
        <f>SUMIF(AG223:AG247,"&lt;&gt;NOR",G223:G247)</f>
        <v>0</v>
      </c>
      <c r="H222" s="227"/>
      <c r="I222" s="227">
        <f>SUM(I223:I247)</f>
        <v>0</v>
      </c>
      <c r="J222" s="227"/>
      <c r="K222" s="227">
        <f>SUM(K223:K247)</f>
        <v>0</v>
      </c>
      <c r="L222" s="227"/>
      <c r="M222" s="227">
        <f>SUM(M223:M247)</f>
        <v>0</v>
      </c>
      <c r="N222" s="226"/>
      <c r="O222" s="226">
        <f>SUM(O223:O247)</f>
        <v>0.3</v>
      </c>
      <c r="P222" s="226"/>
      <c r="Q222" s="226">
        <f>SUM(Q223:Q247)</f>
        <v>0</v>
      </c>
      <c r="R222" s="227"/>
      <c r="S222" s="227"/>
      <c r="T222" s="228"/>
      <c r="U222" s="222"/>
      <c r="V222" s="222">
        <f>SUM(V223:V247)</f>
        <v>33.96</v>
      </c>
      <c r="W222" s="222"/>
      <c r="X222" s="222"/>
      <c r="Y222" s="222"/>
      <c r="AG222" t="s">
        <v>191</v>
      </c>
    </row>
    <row r="223" spans="1:60" ht="22.5" outlineLevel="1" x14ac:dyDescent="0.2">
      <c r="A223" s="233">
        <v>54</v>
      </c>
      <c r="B223" s="234" t="s">
        <v>762</v>
      </c>
      <c r="C223" s="243" t="s">
        <v>763</v>
      </c>
      <c r="D223" s="235" t="s">
        <v>230</v>
      </c>
      <c r="E223" s="236">
        <v>125.961</v>
      </c>
      <c r="F223" s="237"/>
      <c r="G223" s="238">
        <f>ROUND(E223*F223,2)</f>
        <v>0</v>
      </c>
      <c r="H223" s="237"/>
      <c r="I223" s="238">
        <f>ROUND(E223*H223,2)</f>
        <v>0</v>
      </c>
      <c r="J223" s="237"/>
      <c r="K223" s="238">
        <f>ROUND(E223*J223,2)</f>
        <v>0</v>
      </c>
      <c r="L223" s="238">
        <v>21</v>
      </c>
      <c r="M223" s="238">
        <f>G223*(1+L223/100)</f>
        <v>0</v>
      </c>
      <c r="N223" s="236">
        <v>1.9000000000000001E-4</v>
      </c>
      <c r="O223" s="236">
        <f>ROUND(E223*N223,2)</f>
        <v>0.02</v>
      </c>
      <c r="P223" s="236">
        <v>0</v>
      </c>
      <c r="Q223" s="236">
        <f>ROUND(E223*P223,2)</f>
        <v>0</v>
      </c>
      <c r="R223" s="238"/>
      <c r="S223" s="238" t="s">
        <v>195</v>
      </c>
      <c r="T223" s="239" t="s">
        <v>196</v>
      </c>
      <c r="U223" s="220">
        <v>0.14000000000000001</v>
      </c>
      <c r="V223" s="220">
        <f>ROUND(E223*U223,2)</f>
        <v>17.63</v>
      </c>
      <c r="W223" s="220"/>
      <c r="X223" s="220" t="s">
        <v>231</v>
      </c>
      <c r="Y223" s="220" t="s">
        <v>197</v>
      </c>
      <c r="Z223" s="209"/>
      <c r="AA223" s="209"/>
      <c r="AB223" s="209"/>
      <c r="AC223" s="209"/>
      <c r="AD223" s="209"/>
      <c r="AE223" s="209"/>
      <c r="AF223" s="209"/>
      <c r="AG223" s="209" t="s">
        <v>232</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2" x14ac:dyDescent="0.2">
      <c r="A224" s="216"/>
      <c r="B224" s="217"/>
      <c r="C224" s="257" t="s">
        <v>764</v>
      </c>
      <c r="D224" s="248"/>
      <c r="E224" s="249">
        <v>86.53</v>
      </c>
      <c r="F224" s="220"/>
      <c r="G224" s="220"/>
      <c r="H224" s="220"/>
      <c r="I224" s="220"/>
      <c r="J224" s="220"/>
      <c r="K224" s="220"/>
      <c r="L224" s="220"/>
      <c r="M224" s="220"/>
      <c r="N224" s="219"/>
      <c r="O224" s="219"/>
      <c r="P224" s="219"/>
      <c r="Q224" s="219"/>
      <c r="R224" s="220"/>
      <c r="S224" s="220"/>
      <c r="T224" s="220"/>
      <c r="U224" s="220"/>
      <c r="V224" s="220"/>
      <c r="W224" s="220"/>
      <c r="X224" s="220"/>
      <c r="Y224" s="220"/>
      <c r="Z224" s="209"/>
      <c r="AA224" s="209"/>
      <c r="AB224" s="209"/>
      <c r="AC224" s="209"/>
      <c r="AD224" s="209"/>
      <c r="AE224" s="209"/>
      <c r="AF224" s="209"/>
      <c r="AG224" s="209" t="s">
        <v>234</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3" x14ac:dyDescent="0.2">
      <c r="A225" s="216"/>
      <c r="B225" s="217"/>
      <c r="C225" s="257" t="s">
        <v>765</v>
      </c>
      <c r="D225" s="248"/>
      <c r="E225" s="249">
        <v>25.08</v>
      </c>
      <c r="F225" s="220"/>
      <c r="G225" s="220"/>
      <c r="H225" s="220"/>
      <c r="I225" s="220"/>
      <c r="J225" s="220"/>
      <c r="K225" s="220"/>
      <c r="L225" s="220"/>
      <c r="M225" s="220"/>
      <c r="N225" s="219"/>
      <c r="O225" s="219"/>
      <c r="P225" s="219"/>
      <c r="Q225" s="219"/>
      <c r="R225" s="220"/>
      <c r="S225" s="220"/>
      <c r="T225" s="220"/>
      <c r="U225" s="220"/>
      <c r="V225" s="220"/>
      <c r="W225" s="220"/>
      <c r="X225" s="220"/>
      <c r="Y225" s="220"/>
      <c r="Z225" s="209"/>
      <c r="AA225" s="209"/>
      <c r="AB225" s="209"/>
      <c r="AC225" s="209"/>
      <c r="AD225" s="209"/>
      <c r="AE225" s="209"/>
      <c r="AF225" s="209"/>
      <c r="AG225" s="209" t="s">
        <v>234</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3" x14ac:dyDescent="0.2">
      <c r="A226" s="216"/>
      <c r="B226" s="217"/>
      <c r="C226" s="257" t="s">
        <v>766</v>
      </c>
      <c r="D226" s="248"/>
      <c r="E226" s="249">
        <v>14.36</v>
      </c>
      <c r="F226" s="220"/>
      <c r="G226" s="220"/>
      <c r="H226" s="220"/>
      <c r="I226" s="220"/>
      <c r="J226" s="220"/>
      <c r="K226" s="220"/>
      <c r="L226" s="220"/>
      <c r="M226" s="220"/>
      <c r="N226" s="219"/>
      <c r="O226" s="219"/>
      <c r="P226" s="219"/>
      <c r="Q226" s="219"/>
      <c r="R226" s="220"/>
      <c r="S226" s="220"/>
      <c r="T226" s="220"/>
      <c r="U226" s="220"/>
      <c r="V226" s="220"/>
      <c r="W226" s="220"/>
      <c r="X226" s="220"/>
      <c r="Y226" s="220"/>
      <c r="Z226" s="209"/>
      <c r="AA226" s="209"/>
      <c r="AB226" s="209"/>
      <c r="AC226" s="209"/>
      <c r="AD226" s="209"/>
      <c r="AE226" s="209"/>
      <c r="AF226" s="209"/>
      <c r="AG226" s="209" t="s">
        <v>234</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33">
        <v>55</v>
      </c>
      <c r="B227" s="234" t="s">
        <v>767</v>
      </c>
      <c r="C227" s="243" t="s">
        <v>768</v>
      </c>
      <c r="D227" s="235" t="s">
        <v>230</v>
      </c>
      <c r="E227" s="236">
        <v>103.29600000000001</v>
      </c>
      <c r="F227" s="237"/>
      <c r="G227" s="238">
        <f>ROUND(E227*F227,2)</f>
        <v>0</v>
      </c>
      <c r="H227" s="237"/>
      <c r="I227" s="238">
        <f>ROUND(E227*H227,2)</f>
        <v>0</v>
      </c>
      <c r="J227" s="237"/>
      <c r="K227" s="238">
        <f>ROUND(E227*J227,2)</f>
        <v>0</v>
      </c>
      <c r="L227" s="238">
        <v>21</v>
      </c>
      <c r="M227" s="238">
        <f>G227*(1+L227/100)</f>
        <v>0</v>
      </c>
      <c r="N227" s="236">
        <v>0</v>
      </c>
      <c r="O227" s="236">
        <f>ROUND(E227*N227,2)</f>
        <v>0</v>
      </c>
      <c r="P227" s="236">
        <v>0</v>
      </c>
      <c r="Q227" s="236">
        <f>ROUND(E227*P227,2)</f>
        <v>0</v>
      </c>
      <c r="R227" s="238"/>
      <c r="S227" s="238" t="s">
        <v>195</v>
      </c>
      <c r="T227" s="239" t="s">
        <v>196</v>
      </c>
      <c r="U227" s="220">
        <v>0.08</v>
      </c>
      <c r="V227" s="220">
        <f>ROUND(E227*U227,2)</f>
        <v>8.26</v>
      </c>
      <c r="W227" s="220"/>
      <c r="X227" s="220" t="s">
        <v>231</v>
      </c>
      <c r="Y227" s="220" t="s">
        <v>197</v>
      </c>
      <c r="Z227" s="209"/>
      <c r="AA227" s="209"/>
      <c r="AB227" s="209"/>
      <c r="AC227" s="209"/>
      <c r="AD227" s="209"/>
      <c r="AE227" s="209"/>
      <c r="AF227" s="209"/>
      <c r="AG227" s="209" t="s">
        <v>232</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2" x14ac:dyDescent="0.2">
      <c r="A228" s="216"/>
      <c r="B228" s="217"/>
      <c r="C228" s="257" t="s">
        <v>769</v>
      </c>
      <c r="D228" s="248"/>
      <c r="E228" s="249"/>
      <c r="F228" s="220"/>
      <c r="G228" s="220"/>
      <c r="H228" s="220"/>
      <c r="I228" s="220"/>
      <c r="J228" s="220"/>
      <c r="K228" s="220"/>
      <c r="L228" s="220"/>
      <c r="M228" s="220"/>
      <c r="N228" s="219"/>
      <c r="O228" s="219"/>
      <c r="P228" s="219"/>
      <c r="Q228" s="219"/>
      <c r="R228" s="220"/>
      <c r="S228" s="220"/>
      <c r="T228" s="220"/>
      <c r="U228" s="220"/>
      <c r="V228" s="220"/>
      <c r="W228" s="220"/>
      <c r="X228" s="220"/>
      <c r="Y228" s="220"/>
      <c r="Z228" s="209"/>
      <c r="AA228" s="209"/>
      <c r="AB228" s="209"/>
      <c r="AC228" s="209"/>
      <c r="AD228" s="209"/>
      <c r="AE228" s="209"/>
      <c r="AF228" s="209"/>
      <c r="AG228" s="209" t="s">
        <v>234</v>
      </c>
      <c r="AH228" s="209">
        <v>0</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3" x14ac:dyDescent="0.2">
      <c r="A229" s="216"/>
      <c r="B229" s="217"/>
      <c r="C229" s="257" t="s">
        <v>770</v>
      </c>
      <c r="D229" s="248"/>
      <c r="E229" s="249">
        <v>78.66</v>
      </c>
      <c r="F229" s="220"/>
      <c r="G229" s="220"/>
      <c r="H229" s="220"/>
      <c r="I229" s="220"/>
      <c r="J229" s="220"/>
      <c r="K229" s="220"/>
      <c r="L229" s="220"/>
      <c r="M229" s="220"/>
      <c r="N229" s="219"/>
      <c r="O229" s="219"/>
      <c r="P229" s="219"/>
      <c r="Q229" s="219"/>
      <c r="R229" s="220"/>
      <c r="S229" s="220"/>
      <c r="T229" s="220"/>
      <c r="U229" s="220"/>
      <c r="V229" s="220"/>
      <c r="W229" s="220"/>
      <c r="X229" s="220"/>
      <c r="Y229" s="220"/>
      <c r="Z229" s="209"/>
      <c r="AA229" s="209"/>
      <c r="AB229" s="209"/>
      <c r="AC229" s="209"/>
      <c r="AD229" s="209"/>
      <c r="AE229" s="209"/>
      <c r="AF229" s="209"/>
      <c r="AG229" s="209" t="s">
        <v>234</v>
      </c>
      <c r="AH229" s="209">
        <v>0</v>
      </c>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3" x14ac:dyDescent="0.2">
      <c r="A230" s="216"/>
      <c r="B230" s="217"/>
      <c r="C230" s="257" t="s">
        <v>771</v>
      </c>
      <c r="D230" s="248"/>
      <c r="E230" s="249">
        <v>22.8</v>
      </c>
      <c r="F230" s="220"/>
      <c r="G230" s="220"/>
      <c r="H230" s="220"/>
      <c r="I230" s="220"/>
      <c r="J230" s="220"/>
      <c r="K230" s="220"/>
      <c r="L230" s="220"/>
      <c r="M230" s="220"/>
      <c r="N230" s="219"/>
      <c r="O230" s="219"/>
      <c r="P230" s="219"/>
      <c r="Q230" s="219"/>
      <c r="R230" s="220"/>
      <c r="S230" s="220"/>
      <c r="T230" s="220"/>
      <c r="U230" s="220"/>
      <c r="V230" s="220"/>
      <c r="W230" s="220"/>
      <c r="X230" s="220"/>
      <c r="Y230" s="220"/>
      <c r="Z230" s="209"/>
      <c r="AA230" s="209"/>
      <c r="AB230" s="209"/>
      <c r="AC230" s="209"/>
      <c r="AD230" s="209"/>
      <c r="AE230" s="209"/>
      <c r="AF230" s="209"/>
      <c r="AG230" s="209" t="s">
        <v>234</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3" x14ac:dyDescent="0.2">
      <c r="A231" s="216"/>
      <c r="B231" s="217"/>
      <c r="C231" s="257" t="s">
        <v>772</v>
      </c>
      <c r="D231" s="248"/>
      <c r="E231" s="249">
        <v>1.84</v>
      </c>
      <c r="F231" s="220"/>
      <c r="G231" s="220"/>
      <c r="H231" s="220"/>
      <c r="I231" s="220"/>
      <c r="J231" s="220"/>
      <c r="K231" s="220"/>
      <c r="L231" s="220"/>
      <c r="M231" s="220"/>
      <c r="N231" s="219"/>
      <c r="O231" s="219"/>
      <c r="P231" s="219"/>
      <c r="Q231" s="219"/>
      <c r="R231" s="220"/>
      <c r="S231" s="220"/>
      <c r="T231" s="220"/>
      <c r="U231" s="220"/>
      <c r="V231" s="220"/>
      <c r="W231" s="220"/>
      <c r="X231" s="220"/>
      <c r="Y231" s="220"/>
      <c r="Z231" s="209"/>
      <c r="AA231" s="209"/>
      <c r="AB231" s="209"/>
      <c r="AC231" s="209"/>
      <c r="AD231" s="209"/>
      <c r="AE231" s="209"/>
      <c r="AF231" s="209"/>
      <c r="AG231" s="209" t="s">
        <v>234</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33">
        <v>56</v>
      </c>
      <c r="B232" s="234" t="s">
        <v>773</v>
      </c>
      <c r="C232" s="243" t="s">
        <v>774</v>
      </c>
      <c r="D232" s="235" t="s">
        <v>230</v>
      </c>
      <c r="E232" s="236">
        <v>13.05</v>
      </c>
      <c r="F232" s="237"/>
      <c r="G232" s="238">
        <f>ROUND(E232*F232,2)</f>
        <v>0</v>
      </c>
      <c r="H232" s="237"/>
      <c r="I232" s="238">
        <f>ROUND(E232*H232,2)</f>
        <v>0</v>
      </c>
      <c r="J232" s="237"/>
      <c r="K232" s="238">
        <f>ROUND(E232*J232,2)</f>
        <v>0</v>
      </c>
      <c r="L232" s="238">
        <v>21</v>
      </c>
      <c r="M232" s="238">
        <f>G232*(1+L232/100)</f>
        <v>0</v>
      </c>
      <c r="N232" s="236">
        <v>0</v>
      </c>
      <c r="O232" s="236">
        <f>ROUND(E232*N232,2)</f>
        <v>0</v>
      </c>
      <c r="P232" s="236">
        <v>0</v>
      </c>
      <c r="Q232" s="236">
        <f>ROUND(E232*P232,2)</f>
        <v>0</v>
      </c>
      <c r="R232" s="238"/>
      <c r="S232" s="238" t="s">
        <v>195</v>
      </c>
      <c r="T232" s="239" t="s">
        <v>196</v>
      </c>
      <c r="U232" s="220">
        <v>0.15</v>
      </c>
      <c r="V232" s="220">
        <f>ROUND(E232*U232,2)</f>
        <v>1.96</v>
      </c>
      <c r="W232" s="220"/>
      <c r="X232" s="220" t="s">
        <v>231</v>
      </c>
      <c r="Y232" s="220" t="s">
        <v>197</v>
      </c>
      <c r="Z232" s="209"/>
      <c r="AA232" s="209"/>
      <c r="AB232" s="209"/>
      <c r="AC232" s="209"/>
      <c r="AD232" s="209"/>
      <c r="AE232" s="209"/>
      <c r="AF232" s="209"/>
      <c r="AG232" s="209" t="s">
        <v>232</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2" x14ac:dyDescent="0.2">
      <c r="A233" s="216"/>
      <c r="B233" s="217"/>
      <c r="C233" s="257" t="s">
        <v>775</v>
      </c>
      <c r="D233" s="248"/>
      <c r="E233" s="249">
        <v>13.05</v>
      </c>
      <c r="F233" s="220"/>
      <c r="G233" s="220"/>
      <c r="H233" s="220"/>
      <c r="I233" s="220"/>
      <c r="J233" s="220"/>
      <c r="K233" s="220"/>
      <c r="L233" s="220"/>
      <c r="M233" s="220"/>
      <c r="N233" s="219"/>
      <c r="O233" s="219"/>
      <c r="P233" s="219"/>
      <c r="Q233" s="219"/>
      <c r="R233" s="220"/>
      <c r="S233" s="220"/>
      <c r="T233" s="220"/>
      <c r="U233" s="220"/>
      <c r="V233" s="220"/>
      <c r="W233" s="220"/>
      <c r="X233" s="220"/>
      <c r="Y233" s="220"/>
      <c r="Z233" s="209"/>
      <c r="AA233" s="209"/>
      <c r="AB233" s="209"/>
      <c r="AC233" s="209"/>
      <c r="AD233" s="209"/>
      <c r="AE233" s="209"/>
      <c r="AF233" s="209"/>
      <c r="AG233" s="209" t="s">
        <v>234</v>
      </c>
      <c r="AH233" s="209">
        <v>0</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ht="33.75" outlineLevel="1" x14ac:dyDescent="0.2">
      <c r="A234" s="233">
        <v>57</v>
      </c>
      <c r="B234" s="234" t="s">
        <v>776</v>
      </c>
      <c r="C234" s="243" t="s">
        <v>777</v>
      </c>
      <c r="D234" s="235" t="s">
        <v>333</v>
      </c>
      <c r="E234" s="236">
        <v>122.16330000000001</v>
      </c>
      <c r="F234" s="237"/>
      <c r="G234" s="238">
        <f>ROUND(E234*F234,2)</f>
        <v>0</v>
      </c>
      <c r="H234" s="237"/>
      <c r="I234" s="238">
        <f>ROUND(E234*H234,2)</f>
        <v>0</v>
      </c>
      <c r="J234" s="237"/>
      <c r="K234" s="238">
        <f>ROUND(E234*J234,2)</f>
        <v>0</v>
      </c>
      <c r="L234" s="238">
        <v>21</v>
      </c>
      <c r="M234" s="238">
        <f>G234*(1+L234/100)</f>
        <v>0</v>
      </c>
      <c r="N234" s="236">
        <v>3.2000000000000003E-4</v>
      </c>
      <c r="O234" s="236">
        <f>ROUND(E234*N234,2)</f>
        <v>0.04</v>
      </c>
      <c r="P234" s="236">
        <v>0</v>
      </c>
      <c r="Q234" s="236">
        <f>ROUND(E234*P234,2)</f>
        <v>0</v>
      </c>
      <c r="R234" s="238"/>
      <c r="S234" s="238" t="s">
        <v>195</v>
      </c>
      <c r="T234" s="239" t="s">
        <v>196</v>
      </c>
      <c r="U234" s="220">
        <v>0.05</v>
      </c>
      <c r="V234" s="220">
        <f>ROUND(E234*U234,2)</f>
        <v>6.11</v>
      </c>
      <c r="W234" s="220"/>
      <c r="X234" s="220" t="s">
        <v>231</v>
      </c>
      <c r="Y234" s="220" t="s">
        <v>197</v>
      </c>
      <c r="Z234" s="209"/>
      <c r="AA234" s="209"/>
      <c r="AB234" s="209"/>
      <c r="AC234" s="209"/>
      <c r="AD234" s="209"/>
      <c r="AE234" s="209"/>
      <c r="AF234" s="209"/>
      <c r="AG234" s="209" t="s">
        <v>232</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2" x14ac:dyDescent="0.2">
      <c r="A235" s="216"/>
      <c r="B235" s="217"/>
      <c r="C235" s="244" t="s">
        <v>778</v>
      </c>
      <c r="D235" s="240"/>
      <c r="E235" s="240"/>
      <c r="F235" s="240"/>
      <c r="G235" s="240"/>
      <c r="H235" s="220"/>
      <c r="I235" s="220"/>
      <c r="J235" s="220"/>
      <c r="K235" s="220"/>
      <c r="L235" s="220"/>
      <c r="M235" s="220"/>
      <c r="N235" s="219"/>
      <c r="O235" s="219"/>
      <c r="P235" s="219"/>
      <c r="Q235" s="219"/>
      <c r="R235" s="220"/>
      <c r="S235" s="220"/>
      <c r="T235" s="220"/>
      <c r="U235" s="220"/>
      <c r="V235" s="220"/>
      <c r="W235" s="220"/>
      <c r="X235" s="220"/>
      <c r="Y235" s="220"/>
      <c r="Z235" s="209"/>
      <c r="AA235" s="209"/>
      <c r="AB235" s="209"/>
      <c r="AC235" s="209"/>
      <c r="AD235" s="209"/>
      <c r="AE235" s="209"/>
      <c r="AF235" s="209"/>
      <c r="AG235" s="209" t="s">
        <v>200</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3" x14ac:dyDescent="0.2">
      <c r="A236" s="216"/>
      <c r="B236" s="217"/>
      <c r="C236" s="261" t="s">
        <v>778</v>
      </c>
      <c r="D236" s="259"/>
      <c r="E236" s="259"/>
      <c r="F236" s="259"/>
      <c r="G236" s="259"/>
      <c r="H236" s="220"/>
      <c r="I236" s="220"/>
      <c r="J236" s="220"/>
      <c r="K236" s="220"/>
      <c r="L236" s="220"/>
      <c r="M236" s="220"/>
      <c r="N236" s="219"/>
      <c r="O236" s="219"/>
      <c r="P236" s="219"/>
      <c r="Q236" s="219"/>
      <c r="R236" s="220"/>
      <c r="S236" s="220"/>
      <c r="T236" s="220"/>
      <c r="U236" s="220"/>
      <c r="V236" s="220"/>
      <c r="W236" s="220"/>
      <c r="X236" s="220"/>
      <c r="Y236" s="220"/>
      <c r="Z236" s="209"/>
      <c r="AA236" s="209"/>
      <c r="AB236" s="209"/>
      <c r="AC236" s="209"/>
      <c r="AD236" s="209"/>
      <c r="AE236" s="209"/>
      <c r="AF236" s="209"/>
      <c r="AG236" s="209" t="s">
        <v>200</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2" x14ac:dyDescent="0.2">
      <c r="A237" s="216"/>
      <c r="B237" s="217"/>
      <c r="C237" s="257" t="s">
        <v>779</v>
      </c>
      <c r="D237" s="248"/>
      <c r="E237" s="249">
        <v>82.59</v>
      </c>
      <c r="F237" s="220"/>
      <c r="G237" s="220"/>
      <c r="H237" s="220"/>
      <c r="I237" s="220"/>
      <c r="J237" s="220"/>
      <c r="K237" s="220"/>
      <c r="L237" s="220"/>
      <c r="M237" s="220"/>
      <c r="N237" s="219"/>
      <c r="O237" s="219"/>
      <c r="P237" s="219"/>
      <c r="Q237" s="219"/>
      <c r="R237" s="220"/>
      <c r="S237" s="220"/>
      <c r="T237" s="220"/>
      <c r="U237" s="220"/>
      <c r="V237" s="220"/>
      <c r="W237" s="220"/>
      <c r="X237" s="220"/>
      <c r="Y237" s="220"/>
      <c r="Z237" s="209"/>
      <c r="AA237" s="209"/>
      <c r="AB237" s="209"/>
      <c r="AC237" s="209"/>
      <c r="AD237" s="209"/>
      <c r="AE237" s="209"/>
      <c r="AF237" s="209"/>
      <c r="AG237" s="209" t="s">
        <v>234</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3" x14ac:dyDescent="0.2">
      <c r="A238" s="216"/>
      <c r="B238" s="217"/>
      <c r="C238" s="257" t="s">
        <v>780</v>
      </c>
      <c r="D238" s="248"/>
      <c r="E238" s="249">
        <v>23.94</v>
      </c>
      <c r="F238" s="220"/>
      <c r="G238" s="220"/>
      <c r="H238" s="220"/>
      <c r="I238" s="220"/>
      <c r="J238" s="220"/>
      <c r="K238" s="220"/>
      <c r="L238" s="220"/>
      <c r="M238" s="220"/>
      <c r="N238" s="219"/>
      <c r="O238" s="219"/>
      <c r="P238" s="219"/>
      <c r="Q238" s="219"/>
      <c r="R238" s="220"/>
      <c r="S238" s="220"/>
      <c r="T238" s="220"/>
      <c r="U238" s="220"/>
      <c r="V238" s="220"/>
      <c r="W238" s="220"/>
      <c r="X238" s="220"/>
      <c r="Y238" s="220"/>
      <c r="Z238" s="209"/>
      <c r="AA238" s="209"/>
      <c r="AB238" s="209"/>
      <c r="AC238" s="209"/>
      <c r="AD238" s="209"/>
      <c r="AE238" s="209"/>
      <c r="AF238" s="209"/>
      <c r="AG238" s="209" t="s">
        <v>234</v>
      </c>
      <c r="AH238" s="209">
        <v>0</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3" x14ac:dyDescent="0.2">
      <c r="A239" s="216"/>
      <c r="B239" s="217"/>
      <c r="C239" s="257" t="s">
        <v>781</v>
      </c>
      <c r="D239" s="248"/>
      <c r="E239" s="249">
        <v>1.93</v>
      </c>
      <c r="F239" s="220"/>
      <c r="G239" s="220"/>
      <c r="H239" s="220"/>
      <c r="I239" s="220"/>
      <c r="J239" s="220"/>
      <c r="K239" s="220"/>
      <c r="L239" s="220"/>
      <c r="M239" s="220"/>
      <c r="N239" s="219"/>
      <c r="O239" s="219"/>
      <c r="P239" s="219"/>
      <c r="Q239" s="219"/>
      <c r="R239" s="220"/>
      <c r="S239" s="220"/>
      <c r="T239" s="220"/>
      <c r="U239" s="220"/>
      <c r="V239" s="220"/>
      <c r="W239" s="220"/>
      <c r="X239" s="220"/>
      <c r="Y239" s="220"/>
      <c r="Z239" s="209"/>
      <c r="AA239" s="209"/>
      <c r="AB239" s="209"/>
      <c r="AC239" s="209"/>
      <c r="AD239" s="209"/>
      <c r="AE239" s="209"/>
      <c r="AF239" s="209"/>
      <c r="AG239" s="209" t="s">
        <v>234</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3" x14ac:dyDescent="0.2">
      <c r="A240" s="216"/>
      <c r="B240" s="217"/>
      <c r="C240" s="257" t="s">
        <v>782</v>
      </c>
      <c r="D240" s="248"/>
      <c r="E240" s="249">
        <v>13.7</v>
      </c>
      <c r="F240" s="220"/>
      <c r="G240" s="220"/>
      <c r="H240" s="220"/>
      <c r="I240" s="220"/>
      <c r="J240" s="220"/>
      <c r="K240" s="220"/>
      <c r="L240" s="220"/>
      <c r="M240" s="220"/>
      <c r="N240" s="219"/>
      <c r="O240" s="219"/>
      <c r="P240" s="219"/>
      <c r="Q240" s="219"/>
      <c r="R240" s="220"/>
      <c r="S240" s="220"/>
      <c r="T240" s="220"/>
      <c r="U240" s="220"/>
      <c r="V240" s="220"/>
      <c r="W240" s="220"/>
      <c r="X240" s="220"/>
      <c r="Y240" s="220"/>
      <c r="Z240" s="209"/>
      <c r="AA240" s="209"/>
      <c r="AB240" s="209"/>
      <c r="AC240" s="209"/>
      <c r="AD240" s="209"/>
      <c r="AE240" s="209"/>
      <c r="AF240" s="209"/>
      <c r="AG240" s="209" t="s">
        <v>234</v>
      </c>
      <c r="AH240" s="209">
        <v>0</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ht="22.5" outlineLevel="1" x14ac:dyDescent="0.2">
      <c r="A241" s="233">
        <v>58</v>
      </c>
      <c r="B241" s="234" t="s">
        <v>783</v>
      </c>
      <c r="C241" s="243" t="s">
        <v>784</v>
      </c>
      <c r="D241" s="235" t="s">
        <v>267</v>
      </c>
      <c r="E241" s="236">
        <v>12.07931</v>
      </c>
      <c r="F241" s="237"/>
      <c r="G241" s="238">
        <f>ROUND(E241*F241,2)</f>
        <v>0</v>
      </c>
      <c r="H241" s="237"/>
      <c r="I241" s="238">
        <f>ROUND(E241*H241,2)</f>
        <v>0</v>
      </c>
      <c r="J241" s="237"/>
      <c r="K241" s="238">
        <f>ROUND(E241*J241,2)</f>
        <v>0</v>
      </c>
      <c r="L241" s="238">
        <v>21</v>
      </c>
      <c r="M241" s="238">
        <f>G241*(1+L241/100)</f>
        <v>0</v>
      </c>
      <c r="N241" s="236">
        <v>0.02</v>
      </c>
      <c r="O241" s="236">
        <f>ROUND(E241*N241,2)</f>
        <v>0.24</v>
      </c>
      <c r="P241" s="236">
        <v>0</v>
      </c>
      <c r="Q241" s="236">
        <f>ROUND(E241*P241,2)</f>
        <v>0</v>
      </c>
      <c r="R241" s="238"/>
      <c r="S241" s="238" t="s">
        <v>195</v>
      </c>
      <c r="T241" s="239" t="s">
        <v>196</v>
      </c>
      <c r="U241" s="220">
        <v>0</v>
      </c>
      <c r="V241" s="220">
        <f>ROUND(E241*U241,2)</f>
        <v>0</v>
      </c>
      <c r="W241" s="220"/>
      <c r="X241" s="220" t="s">
        <v>605</v>
      </c>
      <c r="Y241" s="220" t="s">
        <v>197</v>
      </c>
      <c r="Z241" s="209"/>
      <c r="AA241" s="209"/>
      <c r="AB241" s="209"/>
      <c r="AC241" s="209"/>
      <c r="AD241" s="209"/>
      <c r="AE241" s="209"/>
      <c r="AF241" s="209"/>
      <c r="AG241" s="209" t="s">
        <v>606</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2" x14ac:dyDescent="0.2">
      <c r="A242" s="216"/>
      <c r="B242" s="217"/>
      <c r="C242" s="257" t="s">
        <v>769</v>
      </c>
      <c r="D242" s="248"/>
      <c r="E242" s="249"/>
      <c r="F242" s="220"/>
      <c r="G242" s="220"/>
      <c r="H242" s="220"/>
      <c r="I242" s="220"/>
      <c r="J242" s="220"/>
      <c r="K242" s="220"/>
      <c r="L242" s="220"/>
      <c r="M242" s="220"/>
      <c r="N242" s="219"/>
      <c r="O242" s="219"/>
      <c r="P242" s="219"/>
      <c r="Q242" s="219"/>
      <c r="R242" s="220"/>
      <c r="S242" s="220"/>
      <c r="T242" s="220"/>
      <c r="U242" s="220"/>
      <c r="V242" s="220"/>
      <c r="W242" s="220"/>
      <c r="X242" s="220"/>
      <c r="Y242" s="220"/>
      <c r="Z242" s="209"/>
      <c r="AA242" s="209"/>
      <c r="AB242" s="209"/>
      <c r="AC242" s="209"/>
      <c r="AD242" s="209"/>
      <c r="AE242" s="209"/>
      <c r="AF242" s="209"/>
      <c r="AG242" s="209" t="s">
        <v>234</v>
      </c>
      <c r="AH242" s="209">
        <v>0</v>
      </c>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3" x14ac:dyDescent="0.2">
      <c r="A243" s="216"/>
      <c r="B243" s="217"/>
      <c r="C243" s="257" t="s">
        <v>785</v>
      </c>
      <c r="D243" s="248"/>
      <c r="E243" s="249">
        <v>8.26</v>
      </c>
      <c r="F243" s="220"/>
      <c r="G243" s="220"/>
      <c r="H243" s="220"/>
      <c r="I243" s="220"/>
      <c r="J243" s="220"/>
      <c r="K243" s="220"/>
      <c r="L243" s="220"/>
      <c r="M243" s="220"/>
      <c r="N243" s="219"/>
      <c r="O243" s="219"/>
      <c r="P243" s="219"/>
      <c r="Q243" s="219"/>
      <c r="R243" s="220"/>
      <c r="S243" s="220"/>
      <c r="T243" s="220"/>
      <c r="U243" s="220"/>
      <c r="V243" s="220"/>
      <c r="W243" s="220"/>
      <c r="X243" s="220"/>
      <c r="Y243" s="220"/>
      <c r="Z243" s="209"/>
      <c r="AA243" s="209"/>
      <c r="AB243" s="209"/>
      <c r="AC243" s="209"/>
      <c r="AD243" s="209"/>
      <c r="AE243" s="209"/>
      <c r="AF243" s="209"/>
      <c r="AG243" s="209" t="s">
        <v>234</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3" x14ac:dyDescent="0.2">
      <c r="A244" s="216"/>
      <c r="B244" s="217"/>
      <c r="C244" s="257" t="s">
        <v>786</v>
      </c>
      <c r="D244" s="248"/>
      <c r="E244" s="249">
        <v>2.39</v>
      </c>
      <c r="F244" s="220"/>
      <c r="G244" s="220"/>
      <c r="H244" s="220"/>
      <c r="I244" s="220"/>
      <c r="J244" s="220"/>
      <c r="K244" s="220"/>
      <c r="L244" s="220"/>
      <c r="M244" s="220"/>
      <c r="N244" s="219"/>
      <c r="O244" s="219"/>
      <c r="P244" s="219"/>
      <c r="Q244" s="219"/>
      <c r="R244" s="220"/>
      <c r="S244" s="220"/>
      <c r="T244" s="220"/>
      <c r="U244" s="220"/>
      <c r="V244" s="220"/>
      <c r="W244" s="220"/>
      <c r="X244" s="220"/>
      <c r="Y244" s="220"/>
      <c r="Z244" s="209"/>
      <c r="AA244" s="209"/>
      <c r="AB244" s="209"/>
      <c r="AC244" s="209"/>
      <c r="AD244" s="209"/>
      <c r="AE244" s="209"/>
      <c r="AF244" s="209"/>
      <c r="AG244" s="209" t="s">
        <v>234</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3" x14ac:dyDescent="0.2">
      <c r="A245" s="216"/>
      <c r="B245" s="217"/>
      <c r="C245" s="257" t="s">
        <v>787</v>
      </c>
      <c r="D245" s="248"/>
      <c r="E245" s="249">
        <v>0.19</v>
      </c>
      <c r="F245" s="220"/>
      <c r="G245" s="220"/>
      <c r="H245" s="220"/>
      <c r="I245" s="220"/>
      <c r="J245" s="220"/>
      <c r="K245" s="220"/>
      <c r="L245" s="220"/>
      <c r="M245" s="220"/>
      <c r="N245" s="219"/>
      <c r="O245" s="219"/>
      <c r="P245" s="219"/>
      <c r="Q245" s="219"/>
      <c r="R245" s="220"/>
      <c r="S245" s="220"/>
      <c r="T245" s="220"/>
      <c r="U245" s="220"/>
      <c r="V245" s="220"/>
      <c r="W245" s="220"/>
      <c r="X245" s="220"/>
      <c r="Y245" s="220"/>
      <c r="Z245" s="209"/>
      <c r="AA245" s="209"/>
      <c r="AB245" s="209"/>
      <c r="AC245" s="209"/>
      <c r="AD245" s="209"/>
      <c r="AE245" s="209"/>
      <c r="AF245" s="209"/>
      <c r="AG245" s="209" t="s">
        <v>234</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ht="22.5" outlineLevel="3" x14ac:dyDescent="0.2">
      <c r="A246" s="216"/>
      <c r="B246" s="217"/>
      <c r="C246" s="257" t="s">
        <v>788</v>
      </c>
      <c r="D246" s="248"/>
      <c r="E246" s="249">
        <v>1.23</v>
      </c>
      <c r="F246" s="220"/>
      <c r="G246" s="220"/>
      <c r="H246" s="220"/>
      <c r="I246" s="220"/>
      <c r="J246" s="220"/>
      <c r="K246" s="220"/>
      <c r="L246" s="220"/>
      <c r="M246" s="220"/>
      <c r="N246" s="219"/>
      <c r="O246" s="219"/>
      <c r="P246" s="219"/>
      <c r="Q246" s="219"/>
      <c r="R246" s="220"/>
      <c r="S246" s="220"/>
      <c r="T246" s="220"/>
      <c r="U246" s="220"/>
      <c r="V246" s="220"/>
      <c r="W246" s="220"/>
      <c r="X246" s="220"/>
      <c r="Y246" s="220"/>
      <c r="Z246" s="209"/>
      <c r="AA246" s="209"/>
      <c r="AB246" s="209"/>
      <c r="AC246" s="209"/>
      <c r="AD246" s="209"/>
      <c r="AE246" s="209"/>
      <c r="AF246" s="209"/>
      <c r="AG246" s="209" t="s">
        <v>234</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v>59</v>
      </c>
      <c r="B247" s="217" t="s">
        <v>789</v>
      </c>
      <c r="C247" s="262" t="s">
        <v>790</v>
      </c>
      <c r="D247" s="218" t="s">
        <v>0</v>
      </c>
      <c r="E247" s="260"/>
      <c r="F247" s="221"/>
      <c r="G247" s="220">
        <f>ROUND(E247*F247,2)</f>
        <v>0</v>
      </c>
      <c r="H247" s="221"/>
      <c r="I247" s="220">
        <f>ROUND(E247*H247,2)</f>
        <v>0</v>
      </c>
      <c r="J247" s="221"/>
      <c r="K247" s="220">
        <f>ROUND(E247*J247,2)</f>
        <v>0</v>
      </c>
      <c r="L247" s="220">
        <v>21</v>
      </c>
      <c r="M247" s="220">
        <f>G247*(1+L247/100)</f>
        <v>0</v>
      </c>
      <c r="N247" s="219">
        <v>0</v>
      </c>
      <c r="O247" s="219">
        <f>ROUND(E247*N247,2)</f>
        <v>0</v>
      </c>
      <c r="P247" s="219">
        <v>0</v>
      </c>
      <c r="Q247" s="219">
        <f>ROUND(E247*P247,2)</f>
        <v>0</v>
      </c>
      <c r="R247" s="220"/>
      <c r="S247" s="220" t="s">
        <v>759</v>
      </c>
      <c r="T247" s="220" t="s">
        <v>196</v>
      </c>
      <c r="U247" s="220">
        <v>0</v>
      </c>
      <c r="V247" s="220">
        <f>ROUND(E247*U247,2)</f>
        <v>0</v>
      </c>
      <c r="W247" s="220"/>
      <c r="X247" s="220" t="s">
        <v>760</v>
      </c>
      <c r="Y247" s="220" t="s">
        <v>197</v>
      </c>
      <c r="Z247" s="209"/>
      <c r="AA247" s="209"/>
      <c r="AB247" s="209"/>
      <c r="AC247" s="209"/>
      <c r="AD247" s="209"/>
      <c r="AE247" s="209"/>
      <c r="AF247" s="209"/>
      <c r="AG247" s="209" t="s">
        <v>761</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x14ac:dyDescent="0.2">
      <c r="A248" s="223" t="s">
        <v>190</v>
      </c>
      <c r="B248" s="224" t="s">
        <v>131</v>
      </c>
      <c r="C248" s="242" t="s">
        <v>132</v>
      </c>
      <c r="D248" s="225"/>
      <c r="E248" s="226"/>
      <c r="F248" s="227"/>
      <c r="G248" s="227">
        <f>SUMIF(AG249:AG251,"&lt;&gt;NOR",G249:G251)</f>
        <v>0</v>
      </c>
      <c r="H248" s="227"/>
      <c r="I248" s="227">
        <f>SUM(I249:I251)</f>
        <v>0</v>
      </c>
      <c r="J248" s="227"/>
      <c r="K248" s="227">
        <f>SUM(K249:K251)</f>
        <v>0</v>
      </c>
      <c r="L248" s="227"/>
      <c r="M248" s="227">
        <f>SUM(M249:M251)</f>
        <v>0</v>
      </c>
      <c r="N248" s="226"/>
      <c r="O248" s="226">
        <f>SUM(O249:O251)</f>
        <v>0.43</v>
      </c>
      <c r="P248" s="226"/>
      <c r="Q248" s="226">
        <f>SUM(Q249:Q251)</f>
        <v>0</v>
      </c>
      <c r="R248" s="227"/>
      <c r="S248" s="227"/>
      <c r="T248" s="228"/>
      <c r="U248" s="222"/>
      <c r="V248" s="222">
        <f>SUM(V249:V251)</f>
        <v>7.41</v>
      </c>
      <c r="W248" s="222"/>
      <c r="X248" s="222"/>
      <c r="Y248" s="222"/>
      <c r="AG248" t="s">
        <v>191</v>
      </c>
    </row>
    <row r="249" spans="1:60" ht="22.5" outlineLevel="1" x14ac:dyDescent="0.2">
      <c r="A249" s="233">
        <v>60</v>
      </c>
      <c r="B249" s="234" t="s">
        <v>791</v>
      </c>
      <c r="C249" s="243" t="s">
        <v>792</v>
      </c>
      <c r="D249" s="235" t="s">
        <v>230</v>
      </c>
      <c r="E249" s="236">
        <v>3.4649999999999999</v>
      </c>
      <c r="F249" s="237"/>
      <c r="G249" s="238">
        <f>ROUND(E249*F249,2)</f>
        <v>0</v>
      </c>
      <c r="H249" s="237"/>
      <c r="I249" s="238">
        <f>ROUND(E249*H249,2)</f>
        <v>0</v>
      </c>
      <c r="J249" s="237"/>
      <c r="K249" s="238">
        <f>ROUND(E249*J249,2)</f>
        <v>0</v>
      </c>
      <c r="L249" s="238">
        <v>21</v>
      </c>
      <c r="M249" s="238">
        <f>G249*(1+L249/100)</f>
        <v>0</v>
      </c>
      <c r="N249" s="236">
        <v>0.12363</v>
      </c>
      <c r="O249" s="236">
        <f>ROUND(E249*N249,2)</f>
        <v>0.43</v>
      </c>
      <c r="P249" s="236">
        <v>0</v>
      </c>
      <c r="Q249" s="236">
        <f>ROUND(E249*P249,2)</f>
        <v>0</v>
      </c>
      <c r="R249" s="238"/>
      <c r="S249" s="238" t="s">
        <v>195</v>
      </c>
      <c r="T249" s="239" t="s">
        <v>196</v>
      </c>
      <c r="U249" s="220">
        <v>1.903</v>
      </c>
      <c r="V249" s="220">
        <f>ROUND(E249*U249,2)</f>
        <v>6.59</v>
      </c>
      <c r="W249" s="220"/>
      <c r="X249" s="220" t="s">
        <v>231</v>
      </c>
      <c r="Y249" s="220" t="s">
        <v>197</v>
      </c>
      <c r="Z249" s="209"/>
      <c r="AA249" s="209"/>
      <c r="AB249" s="209"/>
      <c r="AC249" s="209"/>
      <c r="AD249" s="209"/>
      <c r="AE249" s="209"/>
      <c r="AF249" s="209"/>
      <c r="AG249" s="209" t="s">
        <v>232</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2" x14ac:dyDescent="0.2">
      <c r="A250" s="216"/>
      <c r="B250" s="217"/>
      <c r="C250" s="257" t="s">
        <v>793</v>
      </c>
      <c r="D250" s="248"/>
      <c r="E250" s="249">
        <v>3.46</v>
      </c>
      <c r="F250" s="220"/>
      <c r="G250" s="220"/>
      <c r="H250" s="220"/>
      <c r="I250" s="220"/>
      <c r="J250" s="220"/>
      <c r="K250" s="220"/>
      <c r="L250" s="220"/>
      <c r="M250" s="220"/>
      <c r="N250" s="219"/>
      <c r="O250" s="219"/>
      <c r="P250" s="219"/>
      <c r="Q250" s="219"/>
      <c r="R250" s="220"/>
      <c r="S250" s="220"/>
      <c r="T250" s="220"/>
      <c r="U250" s="220"/>
      <c r="V250" s="220"/>
      <c r="W250" s="220"/>
      <c r="X250" s="220"/>
      <c r="Y250" s="220"/>
      <c r="Z250" s="209"/>
      <c r="AA250" s="209"/>
      <c r="AB250" s="209"/>
      <c r="AC250" s="209"/>
      <c r="AD250" s="209"/>
      <c r="AE250" s="209"/>
      <c r="AF250" s="209"/>
      <c r="AG250" s="209" t="s">
        <v>234</v>
      </c>
      <c r="AH250" s="209">
        <v>0</v>
      </c>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50">
        <v>61</v>
      </c>
      <c r="B251" s="251" t="s">
        <v>794</v>
      </c>
      <c r="C251" s="258" t="s">
        <v>795</v>
      </c>
      <c r="D251" s="252" t="s">
        <v>451</v>
      </c>
      <c r="E251" s="253">
        <v>0.42837999999999998</v>
      </c>
      <c r="F251" s="254"/>
      <c r="G251" s="255">
        <f>ROUND(E251*F251,2)</f>
        <v>0</v>
      </c>
      <c r="H251" s="254"/>
      <c r="I251" s="255">
        <f>ROUND(E251*H251,2)</f>
        <v>0</v>
      </c>
      <c r="J251" s="254"/>
      <c r="K251" s="255">
        <f>ROUND(E251*J251,2)</f>
        <v>0</v>
      </c>
      <c r="L251" s="255">
        <v>21</v>
      </c>
      <c r="M251" s="255">
        <f>G251*(1+L251/100)</f>
        <v>0</v>
      </c>
      <c r="N251" s="253">
        <v>0</v>
      </c>
      <c r="O251" s="253">
        <f>ROUND(E251*N251,2)</f>
        <v>0</v>
      </c>
      <c r="P251" s="253">
        <v>0</v>
      </c>
      <c r="Q251" s="253">
        <f>ROUND(E251*P251,2)</f>
        <v>0</v>
      </c>
      <c r="R251" s="255"/>
      <c r="S251" s="255" t="s">
        <v>759</v>
      </c>
      <c r="T251" s="256" t="s">
        <v>196</v>
      </c>
      <c r="U251" s="220">
        <v>1.915</v>
      </c>
      <c r="V251" s="220">
        <f>ROUND(E251*U251,2)</f>
        <v>0.82</v>
      </c>
      <c r="W251" s="220"/>
      <c r="X251" s="220" t="s">
        <v>760</v>
      </c>
      <c r="Y251" s="220" t="s">
        <v>197</v>
      </c>
      <c r="Z251" s="209"/>
      <c r="AA251" s="209"/>
      <c r="AB251" s="209"/>
      <c r="AC251" s="209"/>
      <c r="AD251" s="209"/>
      <c r="AE251" s="209"/>
      <c r="AF251" s="209"/>
      <c r="AG251" s="209" t="s">
        <v>761</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x14ac:dyDescent="0.2">
      <c r="A252" s="223" t="s">
        <v>190</v>
      </c>
      <c r="B252" s="224" t="s">
        <v>133</v>
      </c>
      <c r="C252" s="242" t="s">
        <v>134</v>
      </c>
      <c r="D252" s="225"/>
      <c r="E252" s="226"/>
      <c r="F252" s="227"/>
      <c r="G252" s="227">
        <f>SUMIF(AG253:AG258,"&lt;&gt;NOR",G253:G258)</f>
        <v>0</v>
      </c>
      <c r="H252" s="227"/>
      <c r="I252" s="227">
        <f>SUM(I253:I258)</f>
        <v>0</v>
      </c>
      <c r="J252" s="227"/>
      <c r="K252" s="227">
        <f>SUM(K253:K258)</f>
        <v>0</v>
      </c>
      <c r="L252" s="227"/>
      <c r="M252" s="227">
        <f>SUM(M253:M258)</f>
        <v>0</v>
      </c>
      <c r="N252" s="226"/>
      <c r="O252" s="226">
        <f>SUM(O253:O258)</f>
        <v>0.01</v>
      </c>
      <c r="P252" s="226"/>
      <c r="Q252" s="226">
        <f>SUM(Q253:Q258)</f>
        <v>0</v>
      </c>
      <c r="R252" s="227"/>
      <c r="S252" s="227"/>
      <c r="T252" s="228"/>
      <c r="U252" s="222"/>
      <c r="V252" s="222">
        <f>SUM(V253:V258)</f>
        <v>3.45</v>
      </c>
      <c r="W252" s="222"/>
      <c r="X252" s="222"/>
      <c r="Y252" s="222"/>
      <c r="AG252" t="s">
        <v>191</v>
      </c>
    </row>
    <row r="253" spans="1:60" ht="22.5" outlineLevel="1" x14ac:dyDescent="0.2">
      <c r="A253" s="233">
        <v>62</v>
      </c>
      <c r="B253" s="234" t="s">
        <v>796</v>
      </c>
      <c r="C253" s="243" t="s">
        <v>797</v>
      </c>
      <c r="D253" s="235" t="s">
        <v>333</v>
      </c>
      <c r="E253" s="236">
        <v>3.665</v>
      </c>
      <c r="F253" s="237"/>
      <c r="G253" s="238">
        <f>ROUND(E253*F253,2)</f>
        <v>0</v>
      </c>
      <c r="H253" s="237"/>
      <c r="I253" s="238">
        <f>ROUND(E253*H253,2)</f>
        <v>0</v>
      </c>
      <c r="J253" s="237"/>
      <c r="K253" s="238">
        <f>ROUND(E253*J253,2)</f>
        <v>0</v>
      </c>
      <c r="L253" s="238">
        <v>21</v>
      </c>
      <c r="M253" s="238">
        <f>G253*(1+L253/100)</f>
        <v>0</v>
      </c>
      <c r="N253" s="236">
        <v>2.47E-3</v>
      </c>
      <c r="O253" s="236">
        <f>ROUND(E253*N253,2)</f>
        <v>0.01</v>
      </c>
      <c r="P253" s="236">
        <v>0</v>
      </c>
      <c r="Q253" s="236">
        <f>ROUND(E253*P253,2)</f>
        <v>0</v>
      </c>
      <c r="R253" s="238"/>
      <c r="S253" s="238" t="s">
        <v>195</v>
      </c>
      <c r="T253" s="239" t="s">
        <v>196</v>
      </c>
      <c r="U253" s="220">
        <v>0.94269999999999998</v>
      </c>
      <c r="V253" s="220">
        <f>ROUND(E253*U253,2)</f>
        <v>3.45</v>
      </c>
      <c r="W253" s="220"/>
      <c r="X253" s="220" t="s">
        <v>231</v>
      </c>
      <c r="Y253" s="220" t="s">
        <v>197</v>
      </c>
      <c r="Z253" s="209"/>
      <c r="AA253" s="209"/>
      <c r="AB253" s="209"/>
      <c r="AC253" s="209"/>
      <c r="AD253" s="209"/>
      <c r="AE253" s="209"/>
      <c r="AF253" s="209"/>
      <c r="AG253" s="209" t="s">
        <v>232</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2" x14ac:dyDescent="0.2">
      <c r="A254" s="216"/>
      <c r="B254" s="217"/>
      <c r="C254" s="257" t="s">
        <v>726</v>
      </c>
      <c r="D254" s="248"/>
      <c r="E254" s="249">
        <v>0.6</v>
      </c>
      <c r="F254" s="220"/>
      <c r="G254" s="220"/>
      <c r="H254" s="220"/>
      <c r="I254" s="220"/>
      <c r="J254" s="220"/>
      <c r="K254" s="220"/>
      <c r="L254" s="220"/>
      <c r="M254" s="220"/>
      <c r="N254" s="219"/>
      <c r="O254" s="219"/>
      <c r="P254" s="219"/>
      <c r="Q254" s="219"/>
      <c r="R254" s="220"/>
      <c r="S254" s="220"/>
      <c r="T254" s="220"/>
      <c r="U254" s="220"/>
      <c r="V254" s="220"/>
      <c r="W254" s="220"/>
      <c r="X254" s="220"/>
      <c r="Y254" s="220"/>
      <c r="Z254" s="209"/>
      <c r="AA254" s="209"/>
      <c r="AB254" s="209"/>
      <c r="AC254" s="209"/>
      <c r="AD254" s="209"/>
      <c r="AE254" s="209"/>
      <c r="AF254" s="209"/>
      <c r="AG254" s="209" t="s">
        <v>234</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3" x14ac:dyDescent="0.2">
      <c r="A255" s="216"/>
      <c r="B255" s="217"/>
      <c r="C255" s="257" t="s">
        <v>727</v>
      </c>
      <c r="D255" s="248"/>
      <c r="E255" s="249">
        <v>0.6</v>
      </c>
      <c r="F255" s="220"/>
      <c r="G255" s="220"/>
      <c r="H255" s="220"/>
      <c r="I255" s="220"/>
      <c r="J255" s="220"/>
      <c r="K255" s="220"/>
      <c r="L255" s="220"/>
      <c r="M255" s="220"/>
      <c r="N255" s="219"/>
      <c r="O255" s="219"/>
      <c r="P255" s="219"/>
      <c r="Q255" s="219"/>
      <c r="R255" s="220"/>
      <c r="S255" s="220"/>
      <c r="T255" s="220"/>
      <c r="U255" s="220"/>
      <c r="V255" s="220"/>
      <c r="W255" s="220"/>
      <c r="X255" s="220"/>
      <c r="Y255" s="220"/>
      <c r="Z255" s="209"/>
      <c r="AA255" s="209"/>
      <c r="AB255" s="209"/>
      <c r="AC255" s="209"/>
      <c r="AD255" s="209"/>
      <c r="AE255" s="209"/>
      <c r="AF255" s="209"/>
      <c r="AG255" s="209" t="s">
        <v>234</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3" x14ac:dyDescent="0.2">
      <c r="A256" s="216"/>
      <c r="B256" s="217"/>
      <c r="C256" s="257" t="s">
        <v>730</v>
      </c>
      <c r="D256" s="248"/>
      <c r="E256" s="249">
        <v>0.82</v>
      </c>
      <c r="F256" s="220"/>
      <c r="G256" s="220"/>
      <c r="H256" s="220"/>
      <c r="I256" s="220"/>
      <c r="J256" s="220"/>
      <c r="K256" s="220"/>
      <c r="L256" s="220"/>
      <c r="M256" s="220"/>
      <c r="N256" s="219"/>
      <c r="O256" s="219"/>
      <c r="P256" s="219"/>
      <c r="Q256" s="219"/>
      <c r="R256" s="220"/>
      <c r="S256" s="220"/>
      <c r="T256" s="220"/>
      <c r="U256" s="220"/>
      <c r="V256" s="220"/>
      <c r="W256" s="220"/>
      <c r="X256" s="220"/>
      <c r="Y256" s="220"/>
      <c r="Z256" s="209"/>
      <c r="AA256" s="209"/>
      <c r="AB256" s="209"/>
      <c r="AC256" s="209"/>
      <c r="AD256" s="209"/>
      <c r="AE256" s="209"/>
      <c r="AF256" s="209"/>
      <c r="AG256" s="209" t="s">
        <v>234</v>
      </c>
      <c r="AH256" s="209">
        <v>0</v>
      </c>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3" x14ac:dyDescent="0.2">
      <c r="A257" s="216"/>
      <c r="B257" s="217"/>
      <c r="C257" s="257" t="s">
        <v>734</v>
      </c>
      <c r="D257" s="248"/>
      <c r="E257" s="249">
        <v>1.65</v>
      </c>
      <c r="F257" s="220"/>
      <c r="G257" s="220"/>
      <c r="H257" s="220"/>
      <c r="I257" s="220"/>
      <c r="J257" s="220"/>
      <c r="K257" s="220"/>
      <c r="L257" s="220"/>
      <c r="M257" s="220"/>
      <c r="N257" s="219"/>
      <c r="O257" s="219"/>
      <c r="P257" s="219"/>
      <c r="Q257" s="219"/>
      <c r="R257" s="220"/>
      <c r="S257" s="220"/>
      <c r="T257" s="220"/>
      <c r="U257" s="220"/>
      <c r="V257" s="220"/>
      <c r="W257" s="220"/>
      <c r="X257" s="220"/>
      <c r="Y257" s="220"/>
      <c r="Z257" s="209"/>
      <c r="AA257" s="209"/>
      <c r="AB257" s="209"/>
      <c r="AC257" s="209"/>
      <c r="AD257" s="209"/>
      <c r="AE257" s="209"/>
      <c r="AF257" s="209"/>
      <c r="AG257" s="209" t="s">
        <v>234</v>
      </c>
      <c r="AH257" s="209">
        <v>0</v>
      </c>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v>63</v>
      </c>
      <c r="B258" s="217" t="s">
        <v>798</v>
      </c>
      <c r="C258" s="262" t="s">
        <v>790</v>
      </c>
      <c r="D258" s="218" t="s">
        <v>0</v>
      </c>
      <c r="E258" s="260"/>
      <c r="F258" s="221"/>
      <c r="G258" s="220">
        <f>ROUND(E258*F258,2)</f>
        <v>0</v>
      </c>
      <c r="H258" s="221"/>
      <c r="I258" s="220">
        <f>ROUND(E258*H258,2)</f>
        <v>0</v>
      </c>
      <c r="J258" s="221"/>
      <c r="K258" s="220">
        <f>ROUND(E258*J258,2)</f>
        <v>0</v>
      </c>
      <c r="L258" s="220">
        <v>21</v>
      </c>
      <c r="M258" s="220">
        <f>G258*(1+L258/100)</f>
        <v>0</v>
      </c>
      <c r="N258" s="219">
        <v>0</v>
      </c>
      <c r="O258" s="219">
        <f>ROUND(E258*N258,2)</f>
        <v>0</v>
      </c>
      <c r="P258" s="219">
        <v>0</v>
      </c>
      <c r="Q258" s="219">
        <f>ROUND(E258*P258,2)</f>
        <v>0</v>
      </c>
      <c r="R258" s="220"/>
      <c r="S258" s="220" t="s">
        <v>759</v>
      </c>
      <c r="T258" s="220" t="s">
        <v>196</v>
      </c>
      <c r="U258" s="220">
        <v>0</v>
      </c>
      <c r="V258" s="220">
        <f>ROUND(E258*U258,2)</f>
        <v>0</v>
      </c>
      <c r="W258" s="220"/>
      <c r="X258" s="220" t="s">
        <v>760</v>
      </c>
      <c r="Y258" s="220" t="s">
        <v>197</v>
      </c>
      <c r="Z258" s="209"/>
      <c r="AA258" s="209"/>
      <c r="AB258" s="209"/>
      <c r="AC258" s="209"/>
      <c r="AD258" s="209"/>
      <c r="AE258" s="209"/>
      <c r="AF258" s="209"/>
      <c r="AG258" s="209" t="s">
        <v>761</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x14ac:dyDescent="0.2">
      <c r="A259" s="223" t="s">
        <v>190</v>
      </c>
      <c r="B259" s="224" t="s">
        <v>135</v>
      </c>
      <c r="C259" s="242" t="s">
        <v>136</v>
      </c>
      <c r="D259" s="225"/>
      <c r="E259" s="226"/>
      <c r="F259" s="227"/>
      <c r="G259" s="227">
        <f>SUMIF(AG260:AG323,"&lt;&gt;NOR",G260:G323)</f>
        <v>0</v>
      </c>
      <c r="H259" s="227"/>
      <c r="I259" s="227">
        <f>SUM(I260:I323)</f>
        <v>0</v>
      </c>
      <c r="J259" s="227"/>
      <c r="K259" s="227">
        <f>SUM(K260:K323)</f>
        <v>0</v>
      </c>
      <c r="L259" s="227"/>
      <c r="M259" s="227">
        <f>SUM(M260:M323)</f>
        <v>0</v>
      </c>
      <c r="N259" s="226"/>
      <c r="O259" s="226">
        <f>SUM(O260:O323)</f>
        <v>0.63000000000000012</v>
      </c>
      <c r="P259" s="226"/>
      <c r="Q259" s="226">
        <f>SUM(Q260:Q323)</f>
        <v>0</v>
      </c>
      <c r="R259" s="227"/>
      <c r="S259" s="227"/>
      <c r="T259" s="228"/>
      <c r="U259" s="222"/>
      <c r="V259" s="222">
        <f>SUM(V260:V323)</f>
        <v>76.97999999999999</v>
      </c>
      <c r="W259" s="222"/>
      <c r="X259" s="222"/>
      <c r="Y259" s="222"/>
      <c r="AG259" t="s">
        <v>191</v>
      </c>
    </row>
    <row r="260" spans="1:60" ht="22.5" outlineLevel="1" x14ac:dyDescent="0.2">
      <c r="A260" s="233">
        <v>64</v>
      </c>
      <c r="B260" s="234" t="s">
        <v>799</v>
      </c>
      <c r="C260" s="243" t="s">
        <v>800</v>
      </c>
      <c r="D260" s="235" t="s">
        <v>291</v>
      </c>
      <c r="E260" s="236">
        <v>3</v>
      </c>
      <c r="F260" s="237"/>
      <c r="G260" s="238">
        <f>ROUND(E260*F260,2)</f>
        <v>0</v>
      </c>
      <c r="H260" s="237"/>
      <c r="I260" s="238">
        <f>ROUND(E260*H260,2)</f>
        <v>0</v>
      </c>
      <c r="J260" s="237"/>
      <c r="K260" s="238">
        <f>ROUND(E260*J260,2)</f>
        <v>0</v>
      </c>
      <c r="L260" s="238">
        <v>21</v>
      </c>
      <c r="M260" s="238">
        <f>G260*(1+L260/100)</f>
        <v>0</v>
      </c>
      <c r="N260" s="236">
        <v>8.9999999999999998E-4</v>
      </c>
      <c r="O260" s="236">
        <f>ROUND(E260*N260,2)</f>
        <v>0</v>
      </c>
      <c r="P260" s="236">
        <v>0</v>
      </c>
      <c r="Q260" s="236">
        <f>ROUND(E260*P260,2)</f>
        <v>0</v>
      </c>
      <c r="R260" s="238"/>
      <c r="S260" s="238" t="s">
        <v>195</v>
      </c>
      <c r="T260" s="239" t="s">
        <v>196</v>
      </c>
      <c r="U260" s="220">
        <v>2.29</v>
      </c>
      <c r="V260" s="220">
        <f>ROUND(E260*U260,2)</f>
        <v>6.87</v>
      </c>
      <c r="W260" s="220"/>
      <c r="X260" s="220" t="s">
        <v>231</v>
      </c>
      <c r="Y260" s="220" t="s">
        <v>197</v>
      </c>
      <c r="Z260" s="209"/>
      <c r="AA260" s="209"/>
      <c r="AB260" s="209"/>
      <c r="AC260" s="209"/>
      <c r="AD260" s="209"/>
      <c r="AE260" s="209"/>
      <c r="AF260" s="209"/>
      <c r="AG260" s="209" t="s">
        <v>232</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2" x14ac:dyDescent="0.2">
      <c r="A261" s="216"/>
      <c r="B261" s="217"/>
      <c r="C261" s="257" t="s">
        <v>801</v>
      </c>
      <c r="D261" s="248"/>
      <c r="E261" s="249">
        <v>1</v>
      </c>
      <c r="F261" s="220"/>
      <c r="G261" s="220"/>
      <c r="H261" s="220"/>
      <c r="I261" s="220"/>
      <c r="J261" s="220"/>
      <c r="K261" s="220"/>
      <c r="L261" s="220"/>
      <c r="M261" s="220"/>
      <c r="N261" s="219"/>
      <c r="O261" s="219"/>
      <c r="P261" s="219"/>
      <c r="Q261" s="219"/>
      <c r="R261" s="220"/>
      <c r="S261" s="220"/>
      <c r="T261" s="220"/>
      <c r="U261" s="220"/>
      <c r="V261" s="220"/>
      <c r="W261" s="220"/>
      <c r="X261" s="220"/>
      <c r="Y261" s="220"/>
      <c r="Z261" s="209"/>
      <c r="AA261" s="209"/>
      <c r="AB261" s="209"/>
      <c r="AC261" s="209"/>
      <c r="AD261" s="209"/>
      <c r="AE261" s="209"/>
      <c r="AF261" s="209"/>
      <c r="AG261" s="209" t="s">
        <v>234</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3" x14ac:dyDescent="0.2">
      <c r="A262" s="216"/>
      <c r="B262" s="217"/>
      <c r="C262" s="257" t="s">
        <v>802</v>
      </c>
      <c r="D262" s="248"/>
      <c r="E262" s="249">
        <v>1</v>
      </c>
      <c r="F262" s="220"/>
      <c r="G262" s="220"/>
      <c r="H262" s="220"/>
      <c r="I262" s="220"/>
      <c r="J262" s="220"/>
      <c r="K262" s="220"/>
      <c r="L262" s="220"/>
      <c r="M262" s="220"/>
      <c r="N262" s="219"/>
      <c r="O262" s="219"/>
      <c r="P262" s="219"/>
      <c r="Q262" s="219"/>
      <c r="R262" s="220"/>
      <c r="S262" s="220"/>
      <c r="T262" s="220"/>
      <c r="U262" s="220"/>
      <c r="V262" s="220"/>
      <c r="W262" s="220"/>
      <c r="X262" s="220"/>
      <c r="Y262" s="220"/>
      <c r="Z262" s="209"/>
      <c r="AA262" s="209"/>
      <c r="AB262" s="209"/>
      <c r="AC262" s="209"/>
      <c r="AD262" s="209"/>
      <c r="AE262" s="209"/>
      <c r="AF262" s="209"/>
      <c r="AG262" s="209" t="s">
        <v>234</v>
      </c>
      <c r="AH262" s="209">
        <v>0</v>
      </c>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3" x14ac:dyDescent="0.2">
      <c r="A263" s="216"/>
      <c r="B263" s="217"/>
      <c r="C263" s="257" t="s">
        <v>803</v>
      </c>
      <c r="D263" s="248"/>
      <c r="E263" s="249">
        <v>1</v>
      </c>
      <c r="F263" s="220"/>
      <c r="G263" s="220"/>
      <c r="H263" s="220"/>
      <c r="I263" s="220"/>
      <c r="J263" s="220"/>
      <c r="K263" s="220"/>
      <c r="L263" s="220"/>
      <c r="M263" s="220"/>
      <c r="N263" s="219"/>
      <c r="O263" s="219"/>
      <c r="P263" s="219"/>
      <c r="Q263" s="219"/>
      <c r="R263" s="220"/>
      <c r="S263" s="220"/>
      <c r="T263" s="220"/>
      <c r="U263" s="220"/>
      <c r="V263" s="220"/>
      <c r="W263" s="220"/>
      <c r="X263" s="220"/>
      <c r="Y263" s="220"/>
      <c r="Z263" s="209"/>
      <c r="AA263" s="209"/>
      <c r="AB263" s="209"/>
      <c r="AC263" s="209"/>
      <c r="AD263" s="209"/>
      <c r="AE263" s="209"/>
      <c r="AF263" s="209"/>
      <c r="AG263" s="209" t="s">
        <v>234</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ht="22.5" outlineLevel="1" x14ac:dyDescent="0.2">
      <c r="A264" s="233">
        <v>65</v>
      </c>
      <c r="B264" s="234" t="s">
        <v>804</v>
      </c>
      <c r="C264" s="243" t="s">
        <v>805</v>
      </c>
      <c r="D264" s="235" t="s">
        <v>333</v>
      </c>
      <c r="E264" s="236">
        <v>6.37</v>
      </c>
      <c r="F264" s="237"/>
      <c r="G264" s="238">
        <f>ROUND(E264*F264,2)</f>
        <v>0</v>
      </c>
      <c r="H264" s="237"/>
      <c r="I264" s="238">
        <f>ROUND(E264*H264,2)</f>
        <v>0</v>
      </c>
      <c r="J264" s="237"/>
      <c r="K264" s="238">
        <f>ROUND(E264*J264,2)</f>
        <v>0</v>
      </c>
      <c r="L264" s="238">
        <v>21</v>
      </c>
      <c r="M264" s="238">
        <f>G264*(1+L264/100)</f>
        <v>0</v>
      </c>
      <c r="N264" s="236">
        <v>1.0000000000000001E-5</v>
      </c>
      <c r="O264" s="236">
        <f>ROUND(E264*N264,2)</f>
        <v>0</v>
      </c>
      <c r="P264" s="236">
        <v>0</v>
      </c>
      <c r="Q264" s="236">
        <f>ROUND(E264*P264,2)</f>
        <v>0</v>
      </c>
      <c r="R264" s="238"/>
      <c r="S264" s="238" t="s">
        <v>195</v>
      </c>
      <c r="T264" s="239" t="s">
        <v>196</v>
      </c>
      <c r="U264" s="220">
        <v>0.90900000000000003</v>
      </c>
      <c r="V264" s="220">
        <f>ROUND(E264*U264,2)</f>
        <v>5.79</v>
      </c>
      <c r="W264" s="220"/>
      <c r="X264" s="220" t="s">
        <v>231</v>
      </c>
      <c r="Y264" s="220" t="s">
        <v>197</v>
      </c>
      <c r="Z264" s="209"/>
      <c r="AA264" s="209"/>
      <c r="AB264" s="209"/>
      <c r="AC264" s="209"/>
      <c r="AD264" s="209"/>
      <c r="AE264" s="209"/>
      <c r="AF264" s="209"/>
      <c r="AG264" s="209" t="s">
        <v>232</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2" x14ac:dyDescent="0.2">
      <c r="A265" s="216"/>
      <c r="B265" s="217"/>
      <c r="C265" s="257" t="s">
        <v>806</v>
      </c>
      <c r="D265" s="248"/>
      <c r="E265" s="249">
        <v>6.37</v>
      </c>
      <c r="F265" s="220"/>
      <c r="G265" s="220"/>
      <c r="H265" s="220"/>
      <c r="I265" s="220"/>
      <c r="J265" s="220"/>
      <c r="K265" s="220"/>
      <c r="L265" s="220"/>
      <c r="M265" s="220"/>
      <c r="N265" s="219"/>
      <c r="O265" s="219"/>
      <c r="P265" s="219"/>
      <c r="Q265" s="219"/>
      <c r="R265" s="220"/>
      <c r="S265" s="220"/>
      <c r="T265" s="220"/>
      <c r="U265" s="220"/>
      <c r="V265" s="220"/>
      <c r="W265" s="220"/>
      <c r="X265" s="220"/>
      <c r="Y265" s="220"/>
      <c r="Z265" s="209"/>
      <c r="AA265" s="209"/>
      <c r="AB265" s="209"/>
      <c r="AC265" s="209"/>
      <c r="AD265" s="209"/>
      <c r="AE265" s="209"/>
      <c r="AF265" s="209"/>
      <c r="AG265" s="209" t="s">
        <v>234</v>
      </c>
      <c r="AH265" s="209">
        <v>0</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33">
        <v>66</v>
      </c>
      <c r="B266" s="234" t="s">
        <v>807</v>
      </c>
      <c r="C266" s="243" t="s">
        <v>808</v>
      </c>
      <c r="D266" s="235" t="s">
        <v>291</v>
      </c>
      <c r="E266" s="236">
        <v>16</v>
      </c>
      <c r="F266" s="237"/>
      <c r="G266" s="238">
        <f>ROUND(E266*F266,2)</f>
        <v>0</v>
      </c>
      <c r="H266" s="237"/>
      <c r="I266" s="238">
        <f>ROUND(E266*H266,2)</f>
        <v>0</v>
      </c>
      <c r="J266" s="237"/>
      <c r="K266" s="238">
        <f>ROUND(E266*J266,2)</f>
        <v>0</v>
      </c>
      <c r="L266" s="238">
        <v>21</v>
      </c>
      <c r="M266" s="238">
        <f>G266*(1+L266/100)</f>
        <v>0</v>
      </c>
      <c r="N266" s="236">
        <v>2.0000000000000002E-5</v>
      </c>
      <c r="O266" s="236">
        <f>ROUND(E266*N266,2)</f>
        <v>0</v>
      </c>
      <c r="P266" s="236">
        <v>0</v>
      </c>
      <c r="Q266" s="236">
        <f>ROUND(E266*P266,2)</f>
        <v>0</v>
      </c>
      <c r="R266" s="238"/>
      <c r="S266" s="238" t="s">
        <v>195</v>
      </c>
      <c r="T266" s="239" t="s">
        <v>196</v>
      </c>
      <c r="U266" s="220">
        <v>4.0199999999999996</v>
      </c>
      <c r="V266" s="220">
        <f>ROUND(E266*U266,2)</f>
        <v>64.319999999999993</v>
      </c>
      <c r="W266" s="220"/>
      <c r="X266" s="220" t="s">
        <v>231</v>
      </c>
      <c r="Y266" s="220" t="s">
        <v>197</v>
      </c>
      <c r="Z266" s="209"/>
      <c r="AA266" s="209"/>
      <c r="AB266" s="209"/>
      <c r="AC266" s="209"/>
      <c r="AD266" s="209"/>
      <c r="AE266" s="209"/>
      <c r="AF266" s="209"/>
      <c r="AG266" s="209" t="s">
        <v>232</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2" x14ac:dyDescent="0.2">
      <c r="A267" s="216"/>
      <c r="B267" s="217"/>
      <c r="C267" s="257" t="s">
        <v>809</v>
      </c>
      <c r="D267" s="248"/>
      <c r="E267" s="249">
        <v>16</v>
      </c>
      <c r="F267" s="220"/>
      <c r="G267" s="220"/>
      <c r="H267" s="220"/>
      <c r="I267" s="220"/>
      <c r="J267" s="220"/>
      <c r="K267" s="220"/>
      <c r="L267" s="220"/>
      <c r="M267" s="220"/>
      <c r="N267" s="219"/>
      <c r="O267" s="219"/>
      <c r="P267" s="219"/>
      <c r="Q267" s="219"/>
      <c r="R267" s="220"/>
      <c r="S267" s="220"/>
      <c r="T267" s="220"/>
      <c r="U267" s="220"/>
      <c r="V267" s="220"/>
      <c r="W267" s="220"/>
      <c r="X267" s="220"/>
      <c r="Y267" s="220"/>
      <c r="Z267" s="209"/>
      <c r="AA267" s="209"/>
      <c r="AB267" s="209"/>
      <c r="AC267" s="209"/>
      <c r="AD267" s="209"/>
      <c r="AE267" s="209"/>
      <c r="AF267" s="209"/>
      <c r="AG267" s="209" t="s">
        <v>234</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33">
        <v>67</v>
      </c>
      <c r="B268" s="234" t="s">
        <v>810</v>
      </c>
      <c r="C268" s="243" t="s">
        <v>811</v>
      </c>
      <c r="D268" s="235" t="s">
        <v>291</v>
      </c>
      <c r="E268" s="236">
        <v>2</v>
      </c>
      <c r="F268" s="237"/>
      <c r="G268" s="238">
        <f>ROUND(E268*F268,2)</f>
        <v>0</v>
      </c>
      <c r="H268" s="237"/>
      <c r="I268" s="238">
        <f>ROUND(E268*H268,2)</f>
        <v>0</v>
      </c>
      <c r="J268" s="237"/>
      <c r="K268" s="238">
        <f>ROUND(E268*J268,2)</f>
        <v>0</v>
      </c>
      <c r="L268" s="238">
        <v>21</v>
      </c>
      <c r="M268" s="238">
        <f>G268*(1+L268/100)</f>
        <v>0</v>
      </c>
      <c r="N268" s="236">
        <v>1.09E-2</v>
      </c>
      <c r="O268" s="236">
        <f>ROUND(E268*N268,2)</f>
        <v>0.02</v>
      </c>
      <c r="P268" s="236">
        <v>0</v>
      </c>
      <c r="Q268" s="236">
        <f>ROUND(E268*P268,2)</f>
        <v>0</v>
      </c>
      <c r="R268" s="238"/>
      <c r="S268" s="238" t="s">
        <v>195</v>
      </c>
      <c r="T268" s="239" t="s">
        <v>196</v>
      </c>
      <c r="U268" s="220">
        <v>0</v>
      </c>
      <c r="V268" s="220">
        <f>ROUND(E268*U268,2)</f>
        <v>0</v>
      </c>
      <c r="W268" s="220"/>
      <c r="X268" s="220" t="s">
        <v>605</v>
      </c>
      <c r="Y268" s="220" t="s">
        <v>197</v>
      </c>
      <c r="Z268" s="209"/>
      <c r="AA268" s="209"/>
      <c r="AB268" s="209"/>
      <c r="AC268" s="209"/>
      <c r="AD268" s="209"/>
      <c r="AE268" s="209"/>
      <c r="AF268" s="209"/>
      <c r="AG268" s="209" t="s">
        <v>606</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2" x14ac:dyDescent="0.2">
      <c r="A269" s="216"/>
      <c r="B269" s="217"/>
      <c r="C269" s="257" t="s">
        <v>801</v>
      </c>
      <c r="D269" s="248"/>
      <c r="E269" s="249">
        <v>1</v>
      </c>
      <c r="F269" s="220"/>
      <c r="G269" s="220"/>
      <c r="H269" s="220"/>
      <c r="I269" s="220"/>
      <c r="J269" s="220"/>
      <c r="K269" s="220"/>
      <c r="L269" s="220"/>
      <c r="M269" s="220"/>
      <c r="N269" s="219"/>
      <c r="O269" s="219"/>
      <c r="P269" s="219"/>
      <c r="Q269" s="219"/>
      <c r="R269" s="220"/>
      <c r="S269" s="220"/>
      <c r="T269" s="220"/>
      <c r="U269" s="220"/>
      <c r="V269" s="220"/>
      <c r="W269" s="220"/>
      <c r="X269" s="220"/>
      <c r="Y269" s="220"/>
      <c r="Z269" s="209"/>
      <c r="AA269" s="209"/>
      <c r="AB269" s="209"/>
      <c r="AC269" s="209"/>
      <c r="AD269" s="209"/>
      <c r="AE269" s="209"/>
      <c r="AF269" s="209"/>
      <c r="AG269" s="209" t="s">
        <v>234</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3" x14ac:dyDescent="0.2">
      <c r="A270" s="216"/>
      <c r="B270" s="217"/>
      <c r="C270" s="257" t="s">
        <v>802</v>
      </c>
      <c r="D270" s="248"/>
      <c r="E270" s="249">
        <v>1</v>
      </c>
      <c r="F270" s="220"/>
      <c r="G270" s="220"/>
      <c r="H270" s="220"/>
      <c r="I270" s="220"/>
      <c r="J270" s="220"/>
      <c r="K270" s="220"/>
      <c r="L270" s="220"/>
      <c r="M270" s="220"/>
      <c r="N270" s="219"/>
      <c r="O270" s="219"/>
      <c r="P270" s="219"/>
      <c r="Q270" s="219"/>
      <c r="R270" s="220"/>
      <c r="S270" s="220"/>
      <c r="T270" s="220"/>
      <c r="U270" s="220"/>
      <c r="V270" s="220"/>
      <c r="W270" s="220"/>
      <c r="X270" s="220"/>
      <c r="Y270" s="220"/>
      <c r="Z270" s="209"/>
      <c r="AA270" s="209"/>
      <c r="AB270" s="209"/>
      <c r="AC270" s="209"/>
      <c r="AD270" s="209"/>
      <c r="AE270" s="209"/>
      <c r="AF270" s="209"/>
      <c r="AG270" s="209" t="s">
        <v>234</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33">
        <v>68</v>
      </c>
      <c r="B271" s="234" t="s">
        <v>812</v>
      </c>
      <c r="C271" s="243" t="s">
        <v>813</v>
      </c>
      <c r="D271" s="235" t="s">
        <v>291</v>
      </c>
      <c r="E271" s="236">
        <v>1</v>
      </c>
      <c r="F271" s="237"/>
      <c r="G271" s="238">
        <f>ROUND(E271*F271,2)</f>
        <v>0</v>
      </c>
      <c r="H271" s="237"/>
      <c r="I271" s="238">
        <f>ROUND(E271*H271,2)</f>
        <v>0</v>
      </c>
      <c r="J271" s="237"/>
      <c r="K271" s="238">
        <f>ROUND(E271*J271,2)</f>
        <v>0</v>
      </c>
      <c r="L271" s="238">
        <v>21</v>
      </c>
      <c r="M271" s="238">
        <f>G271*(1+L271/100)</f>
        <v>0</v>
      </c>
      <c r="N271" s="236">
        <v>1.41E-2</v>
      </c>
      <c r="O271" s="236">
        <f>ROUND(E271*N271,2)</f>
        <v>0.01</v>
      </c>
      <c r="P271" s="236">
        <v>0</v>
      </c>
      <c r="Q271" s="236">
        <f>ROUND(E271*P271,2)</f>
        <v>0</v>
      </c>
      <c r="R271" s="238"/>
      <c r="S271" s="238" t="s">
        <v>195</v>
      </c>
      <c r="T271" s="239" t="s">
        <v>196</v>
      </c>
      <c r="U271" s="220">
        <v>0</v>
      </c>
      <c r="V271" s="220">
        <f>ROUND(E271*U271,2)</f>
        <v>0</v>
      </c>
      <c r="W271" s="220"/>
      <c r="X271" s="220" t="s">
        <v>605</v>
      </c>
      <c r="Y271" s="220" t="s">
        <v>197</v>
      </c>
      <c r="Z271" s="209"/>
      <c r="AA271" s="209"/>
      <c r="AB271" s="209"/>
      <c r="AC271" s="209"/>
      <c r="AD271" s="209"/>
      <c r="AE271" s="209"/>
      <c r="AF271" s="209"/>
      <c r="AG271" s="209" t="s">
        <v>606</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2" x14ac:dyDescent="0.2">
      <c r="A272" s="216"/>
      <c r="B272" s="217"/>
      <c r="C272" s="257" t="s">
        <v>803</v>
      </c>
      <c r="D272" s="248"/>
      <c r="E272" s="249">
        <v>1</v>
      </c>
      <c r="F272" s="220"/>
      <c r="G272" s="220"/>
      <c r="H272" s="220"/>
      <c r="I272" s="220"/>
      <c r="J272" s="220"/>
      <c r="K272" s="220"/>
      <c r="L272" s="220"/>
      <c r="M272" s="220"/>
      <c r="N272" s="219"/>
      <c r="O272" s="219"/>
      <c r="P272" s="219"/>
      <c r="Q272" s="219"/>
      <c r="R272" s="220"/>
      <c r="S272" s="220"/>
      <c r="T272" s="220"/>
      <c r="U272" s="220"/>
      <c r="V272" s="220"/>
      <c r="W272" s="220"/>
      <c r="X272" s="220"/>
      <c r="Y272" s="220"/>
      <c r="Z272" s="209"/>
      <c r="AA272" s="209"/>
      <c r="AB272" s="209"/>
      <c r="AC272" s="209"/>
      <c r="AD272" s="209"/>
      <c r="AE272" s="209"/>
      <c r="AF272" s="209"/>
      <c r="AG272" s="209" t="s">
        <v>234</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50">
        <v>69</v>
      </c>
      <c r="B273" s="251" t="s">
        <v>814</v>
      </c>
      <c r="C273" s="258" t="s">
        <v>815</v>
      </c>
      <c r="D273" s="252" t="s">
        <v>291</v>
      </c>
      <c r="E273" s="253">
        <v>1</v>
      </c>
      <c r="F273" s="254"/>
      <c r="G273" s="255">
        <f>ROUND(E273*F273,2)</f>
        <v>0</v>
      </c>
      <c r="H273" s="254"/>
      <c r="I273" s="255">
        <f>ROUND(E273*H273,2)</f>
        <v>0</v>
      </c>
      <c r="J273" s="254"/>
      <c r="K273" s="255">
        <f>ROUND(E273*J273,2)</f>
        <v>0</v>
      </c>
      <c r="L273" s="255">
        <v>21</v>
      </c>
      <c r="M273" s="255">
        <f>G273*(1+L273/100)</f>
        <v>0</v>
      </c>
      <c r="N273" s="253">
        <v>0.03</v>
      </c>
      <c r="O273" s="253">
        <f>ROUND(E273*N273,2)</f>
        <v>0.03</v>
      </c>
      <c r="P273" s="253">
        <v>0</v>
      </c>
      <c r="Q273" s="253">
        <f>ROUND(E273*P273,2)</f>
        <v>0</v>
      </c>
      <c r="R273" s="255"/>
      <c r="S273" s="255" t="s">
        <v>195</v>
      </c>
      <c r="T273" s="256" t="s">
        <v>196</v>
      </c>
      <c r="U273" s="220">
        <v>0</v>
      </c>
      <c r="V273" s="220">
        <f>ROUND(E273*U273,2)</f>
        <v>0</v>
      </c>
      <c r="W273" s="220"/>
      <c r="X273" s="220" t="s">
        <v>605</v>
      </c>
      <c r="Y273" s="220" t="s">
        <v>197</v>
      </c>
      <c r="Z273" s="209"/>
      <c r="AA273" s="209"/>
      <c r="AB273" s="209"/>
      <c r="AC273" s="209"/>
      <c r="AD273" s="209"/>
      <c r="AE273" s="209"/>
      <c r="AF273" s="209"/>
      <c r="AG273" s="209" t="s">
        <v>606</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ht="22.5" outlineLevel="1" x14ac:dyDescent="0.2">
      <c r="A274" s="233">
        <v>70</v>
      </c>
      <c r="B274" s="234" t="s">
        <v>816</v>
      </c>
      <c r="C274" s="243" t="s">
        <v>817</v>
      </c>
      <c r="D274" s="235" t="s">
        <v>291</v>
      </c>
      <c r="E274" s="236">
        <v>1</v>
      </c>
      <c r="F274" s="237"/>
      <c r="G274" s="238">
        <f>ROUND(E274*F274,2)</f>
        <v>0</v>
      </c>
      <c r="H274" s="237"/>
      <c r="I274" s="238">
        <f>ROUND(E274*H274,2)</f>
        <v>0</v>
      </c>
      <c r="J274" s="237"/>
      <c r="K274" s="238">
        <f>ROUND(E274*J274,2)</f>
        <v>0</v>
      </c>
      <c r="L274" s="238">
        <v>21</v>
      </c>
      <c r="M274" s="238">
        <f>G274*(1+L274/100)</f>
        <v>0</v>
      </c>
      <c r="N274" s="236">
        <v>1.4999999999999999E-2</v>
      </c>
      <c r="O274" s="236">
        <f>ROUND(E274*N274,2)</f>
        <v>0.02</v>
      </c>
      <c r="P274" s="236">
        <v>0</v>
      </c>
      <c r="Q274" s="236">
        <f>ROUND(E274*P274,2)</f>
        <v>0</v>
      </c>
      <c r="R274" s="238"/>
      <c r="S274" s="238" t="s">
        <v>195</v>
      </c>
      <c r="T274" s="239" t="s">
        <v>196</v>
      </c>
      <c r="U274" s="220">
        <v>0</v>
      </c>
      <c r="V274" s="220">
        <f>ROUND(E274*U274,2)</f>
        <v>0</v>
      </c>
      <c r="W274" s="220"/>
      <c r="X274" s="220" t="s">
        <v>605</v>
      </c>
      <c r="Y274" s="220" t="s">
        <v>197</v>
      </c>
      <c r="Z274" s="209"/>
      <c r="AA274" s="209"/>
      <c r="AB274" s="209"/>
      <c r="AC274" s="209"/>
      <c r="AD274" s="209"/>
      <c r="AE274" s="209"/>
      <c r="AF274" s="209"/>
      <c r="AG274" s="209" t="s">
        <v>606</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2" x14ac:dyDescent="0.2">
      <c r="A275" s="216"/>
      <c r="B275" s="217"/>
      <c r="C275" s="257" t="s">
        <v>818</v>
      </c>
      <c r="D275" s="248"/>
      <c r="E275" s="249">
        <v>1</v>
      </c>
      <c r="F275" s="220"/>
      <c r="G275" s="220"/>
      <c r="H275" s="220"/>
      <c r="I275" s="220"/>
      <c r="J275" s="220"/>
      <c r="K275" s="220"/>
      <c r="L275" s="220"/>
      <c r="M275" s="220"/>
      <c r="N275" s="219"/>
      <c r="O275" s="219"/>
      <c r="P275" s="219"/>
      <c r="Q275" s="219"/>
      <c r="R275" s="220"/>
      <c r="S275" s="220"/>
      <c r="T275" s="220"/>
      <c r="U275" s="220"/>
      <c r="V275" s="220"/>
      <c r="W275" s="220"/>
      <c r="X275" s="220"/>
      <c r="Y275" s="220"/>
      <c r="Z275" s="209"/>
      <c r="AA275" s="209"/>
      <c r="AB275" s="209"/>
      <c r="AC275" s="209"/>
      <c r="AD275" s="209"/>
      <c r="AE275" s="209"/>
      <c r="AF275" s="209"/>
      <c r="AG275" s="209" t="s">
        <v>234</v>
      </c>
      <c r="AH275" s="209">
        <v>0</v>
      </c>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ht="22.5" outlineLevel="1" x14ac:dyDescent="0.2">
      <c r="A276" s="233">
        <v>71</v>
      </c>
      <c r="B276" s="234" t="s">
        <v>819</v>
      </c>
      <c r="C276" s="243" t="s">
        <v>820</v>
      </c>
      <c r="D276" s="235" t="s">
        <v>291</v>
      </c>
      <c r="E276" s="236">
        <v>5</v>
      </c>
      <c r="F276" s="237"/>
      <c r="G276" s="238">
        <f>ROUND(E276*F276,2)</f>
        <v>0</v>
      </c>
      <c r="H276" s="237"/>
      <c r="I276" s="238">
        <f>ROUND(E276*H276,2)</f>
        <v>0</v>
      </c>
      <c r="J276" s="237"/>
      <c r="K276" s="238">
        <f>ROUND(E276*J276,2)</f>
        <v>0</v>
      </c>
      <c r="L276" s="238">
        <v>21</v>
      </c>
      <c r="M276" s="238">
        <f>G276*(1+L276/100)</f>
        <v>0</v>
      </c>
      <c r="N276" s="236">
        <v>1.7000000000000001E-2</v>
      </c>
      <c r="O276" s="236">
        <f>ROUND(E276*N276,2)</f>
        <v>0.09</v>
      </c>
      <c r="P276" s="236">
        <v>0</v>
      </c>
      <c r="Q276" s="236">
        <f>ROUND(E276*P276,2)</f>
        <v>0</v>
      </c>
      <c r="R276" s="238"/>
      <c r="S276" s="238" t="s">
        <v>195</v>
      </c>
      <c r="T276" s="239" t="s">
        <v>196</v>
      </c>
      <c r="U276" s="220">
        <v>0</v>
      </c>
      <c r="V276" s="220">
        <f>ROUND(E276*U276,2)</f>
        <v>0</v>
      </c>
      <c r="W276" s="220"/>
      <c r="X276" s="220" t="s">
        <v>605</v>
      </c>
      <c r="Y276" s="220" t="s">
        <v>197</v>
      </c>
      <c r="Z276" s="209"/>
      <c r="AA276" s="209"/>
      <c r="AB276" s="209"/>
      <c r="AC276" s="209"/>
      <c r="AD276" s="209"/>
      <c r="AE276" s="209"/>
      <c r="AF276" s="209"/>
      <c r="AG276" s="209" t="s">
        <v>606</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2" x14ac:dyDescent="0.2">
      <c r="A277" s="216"/>
      <c r="B277" s="217"/>
      <c r="C277" s="257" t="s">
        <v>821</v>
      </c>
      <c r="D277" s="248"/>
      <c r="E277" s="249">
        <v>1</v>
      </c>
      <c r="F277" s="220"/>
      <c r="G277" s="220"/>
      <c r="H277" s="220"/>
      <c r="I277" s="220"/>
      <c r="J277" s="220"/>
      <c r="K277" s="220"/>
      <c r="L277" s="220"/>
      <c r="M277" s="220"/>
      <c r="N277" s="219"/>
      <c r="O277" s="219"/>
      <c r="P277" s="219"/>
      <c r="Q277" s="219"/>
      <c r="R277" s="220"/>
      <c r="S277" s="220"/>
      <c r="T277" s="220"/>
      <c r="U277" s="220"/>
      <c r="V277" s="220"/>
      <c r="W277" s="220"/>
      <c r="X277" s="220"/>
      <c r="Y277" s="220"/>
      <c r="Z277" s="209"/>
      <c r="AA277" s="209"/>
      <c r="AB277" s="209"/>
      <c r="AC277" s="209"/>
      <c r="AD277" s="209"/>
      <c r="AE277" s="209"/>
      <c r="AF277" s="209"/>
      <c r="AG277" s="209" t="s">
        <v>234</v>
      </c>
      <c r="AH277" s="209">
        <v>0</v>
      </c>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3" x14ac:dyDescent="0.2">
      <c r="A278" s="216"/>
      <c r="B278" s="217"/>
      <c r="C278" s="257" t="s">
        <v>822</v>
      </c>
      <c r="D278" s="248"/>
      <c r="E278" s="249">
        <v>1</v>
      </c>
      <c r="F278" s="220"/>
      <c r="G278" s="220"/>
      <c r="H278" s="220"/>
      <c r="I278" s="220"/>
      <c r="J278" s="220"/>
      <c r="K278" s="220"/>
      <c r="L278" s="220"/>
      <c r="M278" s="220"/>
      <c r="N278" s="219"/>
      <c r="O278" s="219"/>
      <c r="P278" s="219"/>
      <c r="Q278" s="219"/>
      <c r="R278" s="220"/>
      <c r="S278" s="220"/>
      <c r="T278" s="220"/>
      <c r="U278" s="220"/>
      <c r="V278" s="220"/>
      <c r="W278" s="220"/>
      <c r="X278" s="220"/>
      <c r="Y278" s="220"/>
      <c r="Z278" s="209"/>
      <c r="AA278" s="209"/>
      <c r="AB278" s="209"/>
      <c r="AC278" s="209"/>
      <c r="AD278" s="209"/>
      <c r="AE278" s="209"/>
      <c r="AF278" s="209"/>
      <c r="AG278" s="209" t="s">
        <v>234</v>
      </c>
      <c r="AH278" s="209">
        <v>0</v>
      </c>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3" x14ac:dyDescent="0.2">
      <c r="A279" s="216"/>
      <c r="B279" s="217"/>
      <c r="C279" s="257" t="s">
        <v>823</v>
      </c>
      <c r="D279" s="248"/>
      <c r="E279" s="249">
        <v>1</v>
      </c>
      <c r="F279" s="220"/>
      <c r="G279" s="220"/>
      <c r="H279" s="220"/>
      <c r="I279" s="220"/>
      <c r="J279" s="220"/>
      <c r="K279" s="220"/>
      <c r="L279" s="220"/>
      <c r="M279" s="220"/>
      <c r="N279" s="219"/>
      <c r="O279" s="219"/>
      <c r="P279" s="219"/>
      <c r="Q279" s="219"/>
      <c r="R279" s="220"/>
      <c r="S279" s="220"/>
      <c r="T279" s="220"/>
      <c r="U279" s="220"/>
      <c r="V279" s="220"/>
      <c r="W279" s="220"/>
      <c r="X279" s="220"/>
      <c r="Y279" s="220"/>
      <c r="Z279" s="209"/>
      <c r="AA279" s="209"/>
      <c r="AB279" s="209"/>
      <c r="AC279" s="209"/>
      <c r="AD279" s="209"/>
      <c r="AE279" s="209"/>
      <c r="AF279" s="209"/>
      <c r="AG279" s="209" t="s">
        <v>234</v>
      </c>
      <c r="AH279" s="209">
        <v>0</v>
      </c>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3" x14ac:dyDescent="0.2">
      <c r="A280" s="216"/>
      <c r="B280" s="217"/>
      <c r="C280" s="257" t="s">
        <v>824</v>
      </c>
      <c r="D280" s="248"/>
      <c r="E280" s="249">
        <v>1</v>
      </c>
      <c r="F280" s="220"/>
      <c r="G280" s="220"/>
      <c r="H280" s="220"/>
      <c r="I280" s="220"/>
      <c r="J280" s="220"/>
      <c r="K280" s="220"/>
      <c r="L280" s="220"/>
      <c r="M280" s="220"/>
      <c r="N280" s="219"/>
      <c r="O280" s="219"/>
      <c r="P280" s="219"/>
      <c r="Q280" s="219"/>
      <c r="R280" s="220"/>
      <c r="S280" s="220"/>
      <c r="T280" s="220"/>
      <c r="U280" s="220"/>
      <c r="V280" s="220"/>
      <c r="W280" s="220"/>
      <c r="X280" s="220"/>
      <c r="Y280" s="220"/>
      <c r="Z280" s="209"/>
      <c r="AA280" s="209"/>
      <c r="AB280" s="209"/>
      <c r="AC280" s="209"/>
      <c r="AD280" s="209"/>
      <c r="AE280" s="209"/>
      <c r="AF280" s="209"/>
      <c r="AG280" s="209" t="s">
        <v>234</v>
      </c>
      <c r="AH280" s="209">
        <v>0</v>
      </c>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3" x14ac:dyDescent="0.2">
      <c r="A281" s="216"/>
      <c r="B281" s="217"/>
      <c r="C281" s="257" t="s">
        <v>825</v>
      </c>
      <c r="D281" s="248"/>
      <c r="E281" s="249">
        <v>1</v>
      </c>
      <c r="F281" s="220"/>
      <c r="G281" s="220"/>
      <c r="H281" s="220"/>
      <c r="I281" s="220"/>
      <c r="J281" s="220"/>
      <c r="K281" s="220"/>
      <c r="L281" s="220"/>
      <c r="M281" s="220"/>
      <c r="N281" s="219"/>
      <c r="O281" s="219"/>
      <c r="P281" s="219"/>
      <c r="Q281" s="219"/>
      <c r="R281" s="220"/>
      <c r="S281" s="220"/>
      <c r="T281" s="220"/>
      <c r="U281" s="220"/>
      <c r="V281" s="220"/>
      <c r="W281" s="220"/>
      <c r="X281" s="220"/>
      <c r="Y281" s="220"/>
      <c r="Z281" s="209"/>
      <c r="AA281" s="209"/>
      <c r="AB281" s="209"/>
      <c r="AC281" s="209"/>
      <c r="AD281" s="209"/>
      <c r="AE281" s="209"/>
      <c r="AF281" s="209"/>
      <c r="AG281" s="209" t="s">
        <v>234</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ht="22.5" outlineLevel="1" x14ac:dyDescent="0.2">
      <c r="A282" s="233">
        <v>72</v>
      </c>
      <c r="B282" s="234" t="s">
        <v>826</v>
      </c>
      <c r="C282" s="243" t="s">
        <v>827</v>
      </c>
      <c r="D282" s="235" t="s">
        <v>291</v>
      </c>
      <c r="E282" s="236">
        <v>7</v>
      </c>
      <c r="F282" s="237"/>
      <c r="G282" s="238">
        <f>ROUND(E282*F282,2)</f>
        <v>0</v>
      </c>
      <c r="H282" s="237"/>
      <c r="I282" s="238">
        <f>ROUND(E282*H282,2)</f>
        <v>0</v>
      </c>
      <c r="J282" s="237"/>
      <c r="K282" s="238">
        <f>ROUND(E282*J282,2)</f>
        <v>0</v>
      </c>
      <c r="L282" s="238">
        <v>21</v>
      </c>
      <c r="M282" s="238">
        <f>G282*(1+L282/100)</f>
        <v>0</v>
      </c>
      <c r="N282" s="236">
        <v>1.9E-2</v>
      </c>
      <c r="O282" s="236">
        <f>ROUND(E282*N282,2)</f>
        <v>0.13</v>
      </c>
      <c r="P282" s="236">
        <v>0</v>
      </c>
      <c r="Q282" s="236">
        <f>ROUND(E282*P282,2)</f>
        <v>0</v>
      </c>
      <c r="R282" s="238"/>
      <c r="S282" s="238" t="s">
        <v>195</v>
      </c>
      <c r="T282" s="239" t="s">
        <v>196</v>
      </c>
      <c r="U282" s="220">
        <v>0</v>
      </c>
      <c r="V282" s="220">
        <f>ROUND(E282*U282,2)</f>
        <v>0</v>
      </c>
      <c r="W282" s="220"/>
      <c r="X282" s="220" t="s">
        <v>605</v>
      </c>
      <c r="Y282" s="220" t="s">
        <v>197</v>
      </c>
      <c r="Z282" s="209"/>
      <c r="AA282" s="209"/>
      <c r="AB282" s="209"/>
      <c r="AC282" s="209"/>
      <c r="AD282" s="209"/>
      <c r="AE282" s="209"/>
      <c r="AF282" s="209"/>
      <c r="AG282" s="209" t="s">
        <v>606</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2" x14ac:dyDescent="0.2">
      <c r="A283" s="216"/>
      <c r="B283" s="217"/>
      <c r="C283" s="257" t="s">
        <v>828</v>
      </c>
      <c r="D283" s="248"/>
      <c r="E283" s="249">
        <v>1</v>
      </c>
      <c r="F283" s="220"/>
      <c r="G283" s="220"/>
      <c r="H283" s="220"/>
      <c r="I283" s="220"/>
      <c r="J283" s="220"/>
      <c r="K283" s="220"/>
      <c r="L283" s="220"/>
      <c r="M283" s="220"/>
      <c r="N283" s="219"/>
      <c r="O283" s="219"/>
      <c r="P283" s="219"/>
      <c r="Q283" s="219"/>
      <c r="R283" s="220"/>
      <c r="S283" s="220"/>
      <c r="T283" s="220"/>
      <c r="U283" s="220"/>
      <c r="V283" s="220"/>
      <c r="W283" s="220"/>
      <c r="X283" s="220"/>
      <c r="Y283" s="220"/>
      <c r="Z283" s="209"/>
      <c r="AA283" s="209"/>
      <c r="AB283" s="209"/>
      <c r="AC283" s="209"/>
      <c r="AD283" s="209"/>
      <c r="AE283" s="209"/>
      <c r="AF283" s="209"/>
      <c r="AG283" s="209" t="s">
        <v>234</v>
      </c>
      <c r="AH283" s="209">
        <v>0</v>
      </c>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3" x14ac:dyDescent="0.2">
      <c r="A284" s="216"/>
      <c r="B284" s="217"/>
      <c r="C284" s="257" t="s">
        <v>829</v>
      </c>
      <c r="D284" s="248"/>
      <c r="E284" s="249">
        <v>1</v>
      </c>
      <c r="F284" s="220"/>
      <c r="G284" s="220"/>
      <c r="H284" s="220"/>
      <c r="I284" s="220"/>
      <c r="J284" s="220"/>
      <c r="K284" s="220"/>
      <c r="L284" s="220"/>
      <c r="M284" s="220"/>
      <c r="N284" s="219"/>
      <c r="O284" s="219"/>
      <c r="P284" s="219"/>
      <c r="Q284" s="219"/>
      <c r="R284" s="220"/>
      <c r="S284" s="220"/>
      <c r="T284" s="220"/>
      <c r="U284" s="220"/>
      <c r="V284" s="220"/>
      <c r="W284" s="220"/>
      <c r="X284" s="220"/>
      <c r="Y284" s="220"/>
      <c r="Z284" s="209"/>
      <c r="AA284" s="209"/>
      <c r="AB284" s="209"/>
      <c r="AC284" s="209"/>
      <c r="AD284" s="209"/>
      <c r="AE284" s="209"/>
      <c r="AF284" s="209"/>
      <c r="AG284" s="209" t="s">
        <v>234</v>
      </c>
      <c r="AH284" s="209">
        <v>0</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3" x14ac:dyDescent="0.2">
      <c r="A285" s="216"/>
      <c r="B285" s="217"/>
      <c r="C285" s="257" t="s">
        <v>830</v>
      </c>
      <c r="D285" s="248"/>
      <c r="E285" s="249">
        <v>1</v>
      </c>
      <c r="F285" s="220"/>
      <c r="G285" s="220"/>
      <c r="H285" s="220"/>
      <c r="I285" s="220"/>
      <c r="J285" s="220"/>
      <c r="K285" s="220"/>
      <c r="L285" s="220"/>
      <c r="M285" s="220"/>
      <c r="N285" s="219"/>
      <c r="O285" s="219"/>
      <c r="P285" s="219"/>
      <c r="Q285" s="219"/>
      <c r="R285" s="220"/>
      <c r="S285" s="220"/>
      <c r="T285" s="220"/>
      <c r="U285" s="220"/>
      <c r="V285" s="220"/>
      <c r="W285" s="220"/>
      <c r="X285" s="220"/>
      <c r="Y285" s="220"/>
      <c r="Z285" s="209"/>
      <c r="AA285" s="209"/>
      <c r="AB285" s="209"/>
      <c r="AC285" s="209"/>
      <c r="AD285" s="209"/>
      <c r="AE285" s="209"/>
      <c r="AF285" s="209"/>
      <c r="AG285" s="209" t="s">
        <v>234</v>
      </c>
      <c r="AH285" s="209">
        <v>0</v>
      </c>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3" x14ac:dyDescent="0.2">
      <c r="A286" s="216"/>
      <c r="B286" s="217"/>
      <c r="C286" s="257" t="s">
        <v>831</v>
      </c>
      <c r="D286" s="248"/>
      <c r="E286" s="249">
        <v>1</v>
      </c>
      <c r="F286" s="220"/>
      <c r="G286" s="220"/>
      <c r="H286" s="220"/>
      <c r="I286" s="220"/>
      <c r="J286" s="220"/>
      <c r="K286" s="220"/>
      <c r="L286" s="220"/>
      <c r="M286" s="220"/>
      <c r="N286" s="219"/>
      <c r="O286" s="219"/>
      <c r="P286" s="219"/>
      <c r="Q286" s="219"/>
      <c r="R286" s="220"/>
      <c r="S286" s="220"/>
      <c r="T286" s="220"/>
      <c r="U286" s="220"/>
      <c r="V286" s="220"/>
      <c r="W286" s="220"/>
      <c r="X286" s="220"/>
      <c r="Y286" s="220"/>
      <c r="Z286" s="209"/>
      <c r="AA286" s="209"/>
      <c r="AB286" s="209"/>
      <c r="AC286" s="209"/>
      <c r="AD286" s="209"/>
      <c r="AE286" s="209"/>
      <c r="AF286" s="209"/>
      <c r="AG286" s="209" t="s">
        <v>234</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3" x14ac:dyDescent="0.2">
      <c r="A287" s="216"/>
      <c r="B287" s="217"/>
      <c r="C287" s="257" t="s">
        <v>832</v>
      </c>
      <c r="D287" s="248"/>
      <c r="E287" s="249">
        <v>1</v>
      </c>
      <c r="F287" s="220"/>
      <c r="G287" s="220"/>
      <c r="H287" s="220"/>
      <c r="I287" s="220"/>
      <c r="J287" s="220"/>
      <c r="K287" s="220"/>
      <c r="L287" s="220"/>
      <c r="M287" s="220"/>
      <c r="N287" s="219"/>
      <c r="O287" s="219"/>
      <c r="P287" s="219"/>
      <c r="Q287" s="219"/>
      <c r="R287" s="220"/>
      <c r="S287" s="220"/>
      <c r="T287" s="220"/>
      <c r="U287" s="220"/>
      <c r="V287" s="220"/>
      <c r="W287" s="220"/>
      <c r="X287" s="220"/>
      <c r="Y287" s="220"/>
      <c r="Z287" s="209"/>
      <c r="AA287" s="209"/>
      <c r="AB287" s="209"/>
      <c r="AC287" s="209"/>
      <c r="AD287" s="209"/>
      <c r="AE287" s="209"/>
      <c r="AF287" s="209"/>
      <c r="AG287" s="209" t="s">
        <v>234</v>
      </c>
      <c r="AH287" s="209">
        <v>0</v>
      </c>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3" x14ac:dyDescent="0.2">
      <c r="A288" s="216"/>
      <c r="B288" s="217"/>
      <c r="C288" s="257" t="s">
        <v>833</v>
      </c>
      <c r="D288" s="248"/>
      <c r="E288" s="249">
        <v>1</v>
      </c>
      <c r="F288" s="220"/>
      <c r="G288" s="220"/>
      <c r="H288" s="220"/>
      <c r="I288" s="220"/>
      <c r="J288" s="220"/>
      <c r="K288" s="220"/>
      <c r="L288" s="220"/>
      <c r="M288" s="220"/>
      <c r="N288" s="219"/>
      <c r="O288" s="219"/>
      <c r="P288" s="219"/>
      <c r="Q288" s="219"/>
      <c r="R288" s="220"/>
      <c r="S288" s="220"/>
      <c r="T288" s="220"/>
      <c r="U288" s="220"/>
      <c r="V288" s="220"/>
      <c r="W288" s="220"/>
      <c r="X288" s="220"/>
      <c r="Y288" s="220"/>
      <c r="Z288" s="209"/>
      <c r="AA288" s="209"/>
      <c r="AB288" s="209"/>
      <c r="AC288" s="209"/>
      <c r="AD288" s="209"/>
      <c r="AE288" s="209"/>
      <c r="AF288" s="209"/>
      <c r="AG288" s="209" t="s">
        <v>234</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3" x14ac:dyDescent="0.2">
      <c r="A289" s="216"/>
      <c r="B289" s="217"/>
      <c r="C289" s="257" t="s">
        <v>834</v>
      </c>
      <c r="D289" s="248"/>
      <c r="E289" s="249">
        <v>1</v>
      </c>
      <c r="F289" s="220"/>
      <c r="G289" s="220"/>
      <c r="H289" s="220"/>
      <c r="I289" s="220"/>
      <c r="J289" s="220"/>
      <c r="K289" s="220"/>
      <c r="L289" s="220"/>
      <c r="M289" s="220"/>
      <c r="N289" s="219"/>
      <c r="O289" s="219"/>
      <c r="P289" s="219"/>
      <c r="Q289" s="219"/>
      <c r="R289" s="220"/>
      <c r="S289" s="220"/>
      <c r="T289" s="220"/>
      <c r="U289" s="220"/>
      <c r="V289" s="220"/>
      <c r="W289" s="220"/>
      <c r="X289" s="220"/>
      <c r="Y289" s="220"/>
      <c r="Z289" s="209"/>
      <c r="AA289" s="209"/>
      <c r="AB289" s="209"/>
      <c r="AC289" s="209"/>
      <c r="AD289" s="209"/>
      <c r="AE289" s="209"/>
      <c r="AF289" s="209"/>
      <c r="AG289" s="209" t="s">
        <v>234</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ht="22.5" outlineLevel="1" x14ac:dyDescent="0.2">
      <c r="A290" s="233">
        <v>73</v>
      </c>
      <c r="B290" s="234" t="s">
        <v>835</v>
      </c>
      <c r="C290" s="243" t="s">
        <v>836</v>
      </c>
      <c r="D290" s="235" t="s">
        <v>291</v>
      </c>
      <c r="E290" s="236">
        <v>3</v>
      </c>
      <c r="F290" s="237"/>
      <c r="G290" s="238">
        <f>ROUND(E290*F290,2)</f>
        <v>0</v>
      </c>
      <c r="H290" s="237"/>
      <c r="I290" s="238">
        <f>ROUND(E290*H290,2)</f>
        <v>0</v>
      </c>
      <c r="J290" s="237"/>
      <c r="K290" s="238">
        <f>ROUND(E290*J290,2)</f>
        <v>0</v>
      </c>
      <c r="L290" s="238">
        <v>21</v>
      </c>
      <c r="M290" s="238">
        <f>G290*(1+L290/100)</f>
        <v>0</v>
      </c>
      <c r="N290" s="236">
        <v>2.1000000000000001E-2</v>
      </c>
      <c r="O290" s="236">
        <f>ROUND(E290*N290,2)</f>
        <v>0.06</v>
      </c>
      <c r="P290" s="236">
        <v>0</v>
      </c>
      <c r="Q290" s="236">
        <f>ROUND(E290*P290,2)</f>
        <v>0</v>
      </c>
      <c r="R290" s="238"/>
      <c r="S290" s="238" t="s">
        <v>195</v>
      </c>
      <c r="T290" s="239" t="s">
        <v>196</v>
      </c>
      <c r="U290" s="220">
        <v>0</v>
      </c>
      <c r="V290" s="220">
        <f>ROUND(E290*U290,2)</f>
        <v>0</v>
      </c>
      <c r="W290" s="220"/>
      <c r="X290" s="220" t="s">
        <v>605</v>
      </c>
      <c r="Y290" s="220" t="s">
        <v>197</v>
      </c>
      <c r="Z290" s="209"/>
      <c r="AA290" s="209"/>
      <c r="AB290" s="209"/>
      <c r="AC290" s="209"/>
      <c r="AD290" s="209"/>
      <c r="AE290" s="209"/>
      <c r="AF290" s="209"/>
      <c r="AG290" s="209" t="s">
        <v>606</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2" x14ac:dyDescent="0.2">
      <c r="A291" s="216"/>
      <c r="B291" s="217"/>
      <c r="C291" s="257" t="s">
        <v>837</v>
      </c>
      <c r="D291" s="248"/>
      <c r="E291" s="249">
        <v>1</v>
      </c>
      <c r="F291" s="220"/>
      <c r="G291" s="220"/>
      <c r="H291" s="220"/>
      <c r="I291" s="220"/>
      <c r="J291" s="220"/>
      <c r="K291" s="220"/>
      <c r="L291" s="220"/>
      <c r="M291" s="220"/>
      <c r="N291" s="219"/>
      <c r="O291" s="219"/>
      <c r="P291" s="219"/>
      <c r="Q291" s="219"/>
      <c r="R291" s="220"/>
      <c r="S291" s="220"/>
      <c r="T291" s="220"/>
      <c r="U291" s="220"/>
      <c r="V291" s="220"/>
      <c r="W291" s="220"/>
      <c r="X291" s="220"/>
      <c r="Y291" s="220"/>
      <c r="Z291" s="209"/>
      <c r="AA291" s="209"/>
      <c r="AB291" s="209"/>
      <c r="AC291" s="209"/>
      <c r="AD291" s="209"/>
      <c r="AE291" s="209"/>
      <c r="AF291" s="209"/>
      <c r="AG291" s="209" t="s">
        <v>234</v>
      </c>
      <c r="AH291" s="209">
        <v>0</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3" x14ac:dyDescent="0.2">
      <c r="A292" s="216"/>
      <c r="B292" s="217"/>
      <c r="C292" s="257" t="s">
        <v>838</v>
      </c>
      <c r="D292" s="248"/>
      <c r="E292" s="249">
        <v>1</v>
      </c>
      <c r="F292" s="220"/>
      <c r="G292" s="220"/>
      <c r="H292" s="220"/>
      <c r="I292" s="220"/>
      <c r="J292" s="220"/>
      <c r="K292" s="220"/>
      <c r="L292" s="220"/>
      <c r="M292" s="220"/>
      <c r="N292" s="219"/>
      <c r="O292" s="219"/>
      <c r="P292" s="219"/>
      <c r="Q292" s="219"/>
      <c r="R292" s="220"/>
      <c r="S292" s="220"/>
      <c r="T292" s="220"/>
      <c r="U292" s="220"/>
      <c r="V292" s="220"/>
      <c r="W292" s="220"/>
      <c r="X292" s="220"/>
      <c r="Y292" s="220"/>
      <c r="Z292" s="209"/>
      <c r="AA292" s="209"/>
      <c r="AB292" s="209"/>
      <c r="AC292" s="209"/>
      <c r="AD292" s="209"/>
      <c r="AE292" s="209"/>
      <c r="AF292" s="209"/>
      <c r="AG292" s="209" t="s">
        <v>234</v>
      </c>
      <c r="AH292" s="209">
        <v>0</v>
      </c>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3" x14ac:dyDescent="0.2">
      <c r="A293" s="216"/>
      <c r="B293" s="217"/>
      <c r="C293" s="257" t="s">
        <v>839</v>
      </c>
      <c r="D293" s="248"/>
      <c r="E293" s="249">
        <v>1</v>
      </c>
      <c r="F293" s="220"/>
      <c r="G293" s="220"/>
      <c r="H293" s="220"/>
      <c r="I293" s="220"/>
      <c r="J293" s="220"/>
      <c r="K293" s="220"/>
      <c r="L293" s="220"/>
      <c r="M293" s="220"/>
      <c r="N293" s="219"/>
      <c r="O293" s="219"/>
      <c r="P293" s="219"/>
      <c r="Q293" s="219"/>
      <c r="R293" s="220"/>
      <c r="S293" s="220"/>
      <c r="T293" s="220"/>
      <c r="U293" s="220"/>
      <c r="V293" s="220"/>
      <c r="W293" s="220"/>
      <c r="X293" s="220"/>
      <c r="Y293" s="220"/>
      <c r="Z293" s="209"/>
      <c r="AA293" s="209"/>
      <c r="AB293" s="209"/>
      <c r="AC293" s="209"/>
      <c r="AD293" s="209"/>
      <c r="AE293" s="209"/>
      <c r="AF293" s="209"/>
      <c r="AG293" s="209" t="s">
        <v>234</v>
      </c>
      <c r="AH293" s="209">
        <v>0</v>
      </c>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ht="33.75" outlineLevel="1" x14ac:dyDescent="0.2">
      <c r="A294" s="233">
        <v>74</v>
      </c>
      <c r="B294" s="234" t="s">
        <v>840</v>
      </c>
      <c r="C294" s="243" t="s">
        <v>841</v>
      </c>
      <c r="D294" s="235" t="s">
        <v>291</v>
      </c>
      <c r="E294" s="236">
        <v>1</v>
      </c>
      <c r="F294" s="237"/>
      <c r="G294" s="238">
        <f>ROUND(E294*F294,2)</f>
        <v>0</v>
      </c>
      <c r="H294" s="237"/>
      <c r="I294" s="238">
        <f>ROUND(E294*H294,2)</f>
        <v>0</v>
      </c>
      <c r="J294" s="237"/>
      <c r="K294" s="238">
        <f>ROUND(E294*J294,2)</f>
        <v>0</v>
      </c>
      <c r="L294" s="238">
        <v>21</v>
      </c>
      <c r="M294" s="238">
        <f>G294*(1+L294/100)</f>
        <v>0</v>
      </c>
      <c r="N294" s="236">
        <v>1.6E-2</v>
      </c>
      <c r="O294" s="236">
        <f>ROUND(E294*N294,2)</f>
        <v>0.02</v>
      </c>
      <c r="P294" s="236">
        <v>0</v>
      </c>
      <c r="Q294" s="236">
        <f>ROUND(E294*P294,2)</f>
        <v>0</v>
      </c>
      <c r="R294" s="238"/>
      <c r="S294" s="238" t="s">
        <v>195</v>
      </c>
      <c r="T294" s="239" t="s">
        <v>196</v>
      </c>
      <c r="U294" s="220">
        <v>0</v>
      </c>
      <c r="V294" s="220">
        <f>ROUND(E294*U294,2)</f>
        <v>0</v>
      </c>
      <c r="W294" s="220"/>
      <c r="X294" s="220" t="s">
        <v>605</v>
      </c>
      <c r="Y294" s="220" t="s">
        <v>197</v>
      </c>
      <c r="Z294" s="209"/>
      <c r="AA294" s="209"/>
      <c r="AB294" s="209"/>
      <c r="AC294" s="209"/>
      <c r="AD294" s="209"/>
      <c r="AE294" s="209"/>
      <c r="AF294" s="209"/>
      <c r="AG294" s="209" t="s">
        <v>606</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2" x14ac:dyDescent="0.2">
      <c r="A295" s="216"/>
      <c r="B295" s="217"/>
      <c r="C295" s="244" t="s">
        <v>842</v>
      </c>
      <c r="D295" s="240"/>
      <c r="E295" s="240"/>
      <c r="F295" s="240"/>
      <c r="G295" s="240"/>
      <c r="H295" s="220"/>
      <c r="I295" s="220"/>
      <c r="J295" s="220"/>
      <c r="K295" s="220"/>
      <c r="L295" s="220"/>
      <c r="M295" s="220"/>
      <c r="N295" s="219"/>
      <c r="O295" s="219"/>
      <c r="P295" s="219"/>
      <c r="Q295" s="219"/>
      <c r="R295" s="220"/>
      <c r="S295" s="220"/>
      <c r="T295" s="220"/>
      <c r="U295" s="220"/>
      <c r="V295" s="220"/>
      <c r="W295" s="220"/>
      <c r="X295" s="220"/>
      <c r="Y295" s="220"/>
      <c r="Z295" s="209"/>
      <c r="AA295" s="209"/>
      <c r="AB295" s="209"/>
      <c r="AC295" s="209"/>
      <c r="AD295" s="209"/>
      <c r="AE295" s="209"/>
      <c r="AF295" s="209"/>
      <c r="AG295" s="209" t="s">
        <v>200</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3" x14ac:dyDescent="0.2">
      <c r="A296" s="216"/>
      <c r="B296" s="217"/>
      <c r="C296" s="261" t="s">
        <v>842</v>
      </c>
      <c r="D296" s="259"/>
      <c r="E296" s="259"/>
      <c r="F296" s="259"/>
      <c r="G296" s="259"/>
      <c r="H296" s="220"/>
      <c r="I296" s="220"/>
      <c r="J296" s="220"/>
      <c r="K296" s="220"/>
      <c r="L296" s="220"/>
      <c r="M296" s="220"/>
      <c r="N296" s="219"/>
      <c r="O296" s="219"/>
      <c r="P296" s="219"/>
      <c r="Q296" s="219"/>
      <c r="R296" s="220"/>
      <c r="S296" s="220"/>
      <c r="T296" s="220"/>
      <c r="U296" s="220"/>
      <c r="V296" s="220"/>
      <c r="W296" s="220"/>
      <c r="X296" s="220"/>
      <c r="Y296" s="220"/>
      <c r="Z296" s="209"/>
      <c r="AA296" s="209"/>
      <c r="AB296" s="209"/>
      <c r="AC296" s="209"/>
      <c r="AD296" s="209"/>
      <c r="AE296" s="209"/>
      <c r="AF296" s="209"/>
      <c r="AG296" s="209" t="s">
        <v>200</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2" x14ac:dyDescent="0.2">
      <c r="A297" s="216"/>
      <c r="B297" s="217"/>
      <c r="C297" s="257" t="s">
        <v>818</v>
      </c>
      <c r="D297" s="248"/>
      <c r="E297" s="249">
        <v>1</v>
      </c>
      <c r="F297" s="220"/>
      <c r="G297" s="220"/>
      <c r="H297" s="220"/>
      <c r="I297" s="220"/>
      <c r="J297" s="220"/>
      <c r="K297" s="220"/>
      <c r="L297" s="220"/>
      <c r="M297" s="220"/>
      <c r="N297" s="219"/>
      <c r="O297" s="219"/>
      <c r="P297" s="219"/>
      <c r="Q297" s="219"/>
      <c r="R297" s="220"/>
      <c r="S297" s="220"/>
      <c r="T297" s="220"/>
      <c r="U297" s="220"/>
      <c r="V297" s="220"/>
      <c r="W297" s="220"/>
      <c r="X297" s="220"/>
      <c r="Y297" s="220"/>
      <c r="Z297" s="209"/>
      <c r="AA297" s="209"/>
      <c r="AB297" s="209"/>
      <c r="AC297" s="209"/>
      <c r="AD297" s="209"/>
      <c r="AE297" s="209"/>
      <c r="AF297" s="209"/>
      <c r="AG297" s="209" t="s">
        <v>234</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ht="33.75" outlineLevel="1" x14ac:dyDescent="0.2">
      <c r="A298" s="233">
        <v>75</v>
      </c>
      <c r="B298" s="234" t="s">
        <v>843</v>
      </c>
      <c r="C298" s="243" t="s">
        <v>844</v>
      </c>
      <c r="D298" s="235" t="s">
        <v>291</v>
      </c>
      <c r="E298" s="236">
        <v>5</v>
      </c>
      <c r="F298" s="237"/>
      <c r="G298" s="238">
        <f>ROUND(E298*F298,2)</f>
        <v>0</v>
      </c>
      <c r="H298" s="237"/>
      <c r="I298" s="238">
        <f>ROUND(E298*H298,2)</f>
        <v>0</v>
      </c>
      <c r="J298" s="237"/>
      <c r="K298" s="238">
        <f>ROUND(E298*J298,2)</f>
        <v>0</v>
      </c>
      <c r="L298" s="238">
        <v>21</v>
      </c>
      <c r="M298" s="238">
        <f>G298*(1+L298/100)</f>
        <v>0</v>
      </c>
      <c r="N298" s="236">
        <v>1.6E-2</v>
      </c>
      <c r="O298" s="236">
        <f>ROUND(E298*N298,2)</f>
        <v>0.08</v>
      </c>
      <c r="P298" s="236">
        <v>0</v>
      </c>
      <c r="Q298" s="236">
        <f>ROUND(E298*P298,2)</f>
        <v>0</v>
      </c>
      <c r="R298" s="238"/>
      <c r="S298" s="238" t="s">
        <v>195</v>
      </c>
      <c r="T298" s="239" t="s">
        <v>196</v>
      </c>
      <c r="U298" s="220">
        <v>0</v>
      </c>
      <c r="V298" s="220">
        <f>ROUND(E298*U298,2)</f>
        <v>0</v>
      </c>
      <c r="W298" s="220"/>
      <c r="X298" s="220" t="s">
        <v>605</v>
      </c>
      <c r="Y298" s="220" t="s">
        <v>197</v>
      </c>
      <c r="Z298" s="209"/>
      <c r="AA298" s="209"/>
      <c r="AB298" s="209"/>
      <c r="AC298" s="209"/>
      <c r="AD298" s="209"/>
      <c r="AE298" s="209"/>
      <c r="AF298" s="209"/>
      <c r="AG298" s="209" t="s">
        <v>606</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2" x14ac:dyDescent="0.2">
      <c r="A299" s="216"/>
      <c r="B299" s="217"/>
      <c r="C299" s="244" t="s">
        <v>842</v>
      </c>
      <c r="D299" s="240"/>
      <c r="E299" s="240"/>
      <c r="F299" s="240"/>
      <c r="G299" s="240"/>
      <c r="H299" s="220"/>
      <c r="I299" s="220"/>
      <c r="J299" s="220"/>
      <c r="K299" s="220"/>
      <c r="L299" s="220"/>
      <c r="M299" s="220"/>
      <c r="N299" s="219"/>
      <c r="O299" s="219"/>
      <c r="P299" s="219"/>
      <c r="Q299" s="219"/>
      <c r="R299" s="220"/>
      <c r="S299" s="220"/>
      <c r="T299" s="220"/>
      <c r="U299" s="220"/>
      <c r="V299" s="220"/>
      <c r="W299" s="220"/>
      <c r="X299" s="220"/>
      <c r="Y299" s="220"/>
      <c r="Z299" s="209"/>
      <c r="AA299" s="209"/>
      <c r="AB299" s="209"/>
      <c r="AC299" s="209"/>
      <c r="AD299" s="209"/>
      <c r="AE299" s="209"/>
      <c r="AF299" s="209"/>
      <c r="AG299" s="209" t="s">
        <v>200</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3" x14ac:dyDescent="0.2">
      <c r="A300" s="216"/>
      <c r="B300" s="217"/>
      <c r="C300" s="261" t="s">
        <v>842</v>
      </c>
      <c r="D300" s="259"/>
      <c r="E300" s="259"/>
      <c r="F300" s="259"/>
      <c r="G300" s="259"/>
      <c r="H300" s="220"/>
      <c r="I300" s="220"/>
      <c r="J300" s="220"/>
      <c r="K300" s="220"/>
      <c r="L300" s="220"/>
      <c r="M300" s="220"/>
      <c r="N300" s="219"/>
      <c r="O300" s="219"/>
      <c r="P300" s="219"/>
      <c r="Q300" s="219"/>
      <c r="R300" s="220"/>
      <c r="S300" s="220"/>
      <c r="T300" s="220"/>
      <c r="U300" s="220"/>
      <c r="V300" s="220"/>
      <c r="W300" s="220"/>
      <c r="X300" s="220"/>
      <c r="Y300" s="220"/>
      <c r="Z300" s="209"/>
      <c r="AA300" s="209"/>
      <c r="AB300" s="209"/>
      <c r="AC300" s="209"/>
      <c r="AD300" s="209"/>
      <c r="AE300" s="209"/>
      <c r="AF300" s="209"/>
      <c r="AG300" s="209" t="s">
        <v>200</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2" x14ac:dyDescent="0.2">
      <c r="A301" s="216"/>
      <c r="B301" s="217"/>
      <c r="C301" s="257" t="s">
        <v>821</v>
      </c>
      <c r="D301" s="248"/>
      <c r="E301" s="249">
        <v>1</v>
      </c>
      <c r="F301" s="220"/>
      <c r="G301" s="220"/>
      <c r="H301" s="220"/>
      <c r="I301" s="220"/>
      <c r="J301" s="220"/>
      <c r="K301" s="220"/>
      <c r="L301" s="220"/>
      <c r="M301" s="220"/>
      <c r="N301" s="219"/>
      <c r="O301" s="219"/>
      <c r="P301" s="219"/>
      <c r="Q301" s="219"/>
      <c r="R301" s="220"/>
      <c r="S301" s="220"/>
      <c r="T301" s="220"/>
      <c r="U301" s="220"/>
      <c r="V301" s="220"/>
      <c r="W301" s="220"/>
      <c r="X301" s="220"/>
      <c r="Y301" s="220"/>
      <c r="Z301" s="209"/>
      <c r="AA301" s="209"/>
      <c r="AB301" s="209"/>
      <c r="AC301" s="209"/>
      <c r="AD301" s="209"/>
      <c r="AE301" s="209"/>
      <c r="AF301" s="209"/>
      <c r="AG301" s="209" t="s">
        <v>234</v>
      </c>
      <c r="AH301" s="209">
        <v>0</v>
      </c>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3" x14ac:dyDescent="0.2">
      <c r="A302" s="216"/>
      <c r="B302" s="217"/>
      <c r="C302" s="257" t="s">
        <v>822</v>
      </c>
      <c r="D302" s="248"/>
      <c r="E302" s="249">
        <v>1</v>
      </c>
      <c r="F302" s="220"/>
      <c r="G302" s="220"/>
      <c r="H302" s="220"/>
      <c r="I302" s="220"/>
      <c r="J302" s="220"/>
      <c r="K302" s="220"/>
      <c r="L302" s="220"/>
      <c r="M302" s="220"/>
      <c r="N302" s="219"/>
      <c r="O302" s="219"/>
      <c r="P302" s="219"/>
      <c r="Q302" s="219"/>
      <c r="R302" s="220"/>
      <c r="S302" s="220"/>
      <c r="T302" s="220"/>
      <c r="U302" s="220"/>
      <c r="V302" s="220"/>
      <c r="W302" s="220"/>
      <c r="X302" s="220"/>
      <c r="Y302" s="220"/>
      <c r="Z302" s="209"/>
      <c r="AA302" s="209"/>
      <c r="AB302" s="209"/>
      <c r="AC302" s="209"/>
      <c r="AD302" s="209"/>
      <c r="AE302" s="209"/>
      <c r="AF302" s="209"/>
      <c r="AG302" s="209" t="s">
        <v>234</v>
      </c>
      <c r="AH302" s="209">
        <v>0</v>
      </c>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3" x14ac:dyDescent="0.2">
      <c r="A303" s="216"/>
      <c r="B303" s="217"/>
      <c r="C303" s="257" t="s">
        <v>823</v>
      </c>
      <c r="D303" s="248"/>
      <c r="E303" s="249">
        <v>1</v>
      </c>
      <c r="F303" s="220"/>
      <c r="G303" s="220"/>
      <c r="H303" s="220"/>
      <c r="I303" s="220"/>
      <c r="J303" s="220"/>
      <c r="K303" s="220"/>
      <c r="L303" s="220"/>
      <c r="M303" s="220"/>
      <c r="N303" s="219"/>
      <c r="O303" s="219"/>
      <c r="P303" s="219"/>
      <c r="Q303" s="219"/>
      <c r="R303" s="220"/>
      <c r="S303" s="220"/>
      <c r="T303" s="220"/>
      <c r="U303" s="220"/>
      <c r="V303" s="220"/>
      <c r="W303" s="220"/>
      <c r="X303" s="220"/>
      <c r="Y303" s="220"/>
      <c r="Z303" s="209"/>
      <c r="AA303" s="209"/>
      <c r="AB303" s="209"/>
      <c r="AC303" s="209"/>
      <c r="AD303" s="209"/>
      <c r="AE303" s="209"/>
      <c r="AF303" s="209"/>
      <c r="AG303" s="209" t="s">
        <v>234</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3" x14ac:dyDescent="0.2">
      <c r="A304" s="216"/>
      <c r="B304" s="217"/>
      <c r="C304" s="257" t="s">
        <v>824</v>
      </c>
      <c r="D304" s="248"/>
      <c r="E304" s="249">
        <v>1</v>
      </c>
      <c r="F304" s="220"/>
      <c r="G304" s="220"/>
      <c r="H304" s="220"/>
      <c r="I304" s="220"/>
      <c r="J304" s="220"/>
      <c r="K304" s="220"/>
      <c r="L304" s="220"/>
      <c r="M304" s="220"/>
      <c r="N304" s="219"/>
      <c r="O304" s="219"/>
      <c r="P304" s="219"/>
      <c r="Q304" s="219"/>
      <c r="R304" s="220"/>
      <c r="S304" s="220"/>
      <c r="T304" s="220"/>
      <c r="U304" s="220"/>
      <c r="V304" s="220"/>
      <c r="W304" s="220"/>
      <c r="X304" s="220"/>
      <c r="Y304" s="220"/>
      <c r="Z304" s="209"/>
      <c r="AA304" s="209"/>
      <c r="AB304" s="209"/>
      <c r="AC304" s="209"/>
      <c r="AD304" s="209"/>
      <c r="AE304" s="209"/>
      <c r="AF304" s="209"/>
      <c r="AG304" s="209" t="s">
        <v>234</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3" x14ac:dyDescent="0.2">
      <c r="A305" s="216"/>
      <c r="B305" s="217"/>
      <c r="C305" s="257" t="s">
        <v>825</v>
      </c>
      <c r="D305" s="248"/>
      <c r="E305" s="249">
        <v>1</v>
      </c>
      <c r="F305" s="220"/>
      <c r="G305" s="220"/>
      <c r="H305" s="220"/>
      <c r="I305" s="220"/>
      <c r="J305" s="220"/>
      <c r="K305" s="220"/>
      <c r="L305" s="220"/>
      <c r="M305" s="220"/>
      <c r="N305" s="219"/>
      <c r="O305" s="219"/>
      <c r="P305" s="219"/>
      <c r="Q305" s="219"/>
      <c r="R305" s="220"/>
      <c r="S305" s="220"/>
      <c r="T305" s="220"/>
      <c r="U305" s="220"/>
      <c r="V305" s="220"/>
      <c r="W305" s="220"/>
      <c r="X305" s="220"/>
      <c r="Y305" s="220"/>
      <c r="Z305" s="209"/>
      <c r="AA305" s="209"/>
      <c r="AB305" s="209"/>
      <c r="AC305" s="209"/>
      <c r="AD305" s="209"/>
      <c r="AE305" s="209"/>
      <c r="AF305" s="209"/>
      <c r="AG305" s="209" t="s">
        <v>234</v>
      </c>
      <c r="AH305" s="209">
        <v>0</v>
      </c>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ht="33.75" outlineLevel="1" x14ac:dyDescent="0.2">
      <c r="A306" s="233">
        <v>76</v>
      </c>
      <c r="B306" s="234" t="s">
        <v>845</v>
      </c>
      <c r="C306" s="243" t="s">
        <v>846</v>
      </c>
      <c r="D306" s="235" t="s">
        <v>291</v>
      </c>
      <c r="E306" s="236">
        <v>7</v>
      </c>
      <c r="F306" s="237"/>
      <c r="G306" s="238">
        <f>ROUND(E306*F306,2)</f>
        <v>0</v>
      </c>
      <c r="H306" s="237"/>
      <c r="I306" s="238">
        <f>ROUND(E306*H306,2)</f>
        <v>0</v>
      </c>
      <c r="J306" s="237"/>
      <c r="K306" s="238">
        <f>ROUND(E306*J306,2)</f>
        <v>0</v>
      </c>
      <c r="L306" s="238">
        <v>21</v>
      </c>
      <c r="M306" s="238">
        <f>G306*(1+L306/100)</f>
        <v>0</v>
      </c>
      <c r="N306" s="236">
        <v>1.6E-2</v>
      </c>
      <c r="O306" s="236">
        <f>ROUND(E306*N306,2)</f>
        <v>0.11</v>
      </c>
      <c r="P306" s="236">
        <v>0</v>
      </c>
      <c r="Q306" s="236">
        <f>ROUND(E306*P306,2)</f>
        <v>0</v>
      </c>
      <c r="R306" s="238"/>
      <c r="S306" s="238" t="s">
        <v>195</v>
      </c>
      <c r="T306" s="239" t="s">
        <v>196</v>
      </c>
      <c r="U306" s="220">
        <v>0</v>
      </c>
      <c r="V306" s="220">
        <f>ROUND(E306*U306,2)</f>
        <v>0</v>
      </c>
      <c r="W306" s="220"/>
      <c r="X306" s="220" t="s">
        <v>605</v>
      </c>
      <c r="Y306" s="220" t="s">
        <v>197</v>
      </c>
      <c r="Z306" s="209"/>
      <c r="AA306" s="209"/>
      <c r="AB306" s="209"/>
      <c r="AC306" s="209"/>
      <c r="AD306" s="209"/>
      <c r="AE306" s="209"/>
      <c r="AF306" s="209"/>
      <c r="AG306" s="209" t="s">
        <v>606</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2" x14ac:dyDescent="0.2">
      <c r="A307" s="216"/>
      <c r="B307" s="217"/>
      <c r="C307" s="244" t="s">
        <v>842</v>
      </c>
      <c r="D307" s="240"/>
      <c r="E307" s="240"/>
      <c r="F307" s="240"/>
      <c r="G307" s="240"/>
      <c r="H307" s="220"/>
      <c r="I307" s="220"/>
      <c r="J307" s="220"/>
      <c r="K307" s="220"/>
      <c r="L307" s="220"/>
      <c r="M307" s="220"/>
      <c r="N307" s="219"/>
      <c r="O307" s="219"/>
      <c r="P307" s="219"/>
      <c r="Q307" s="219"/>
      <c r="R307" s="220"/>
      <c r="S307" s="220"/>
      <c r="T307" s="220"/>
      <c r="U307" s="220"/>
      <c r="V307" s="220"/>
      <c r="W307" s="220"/>
      <c r="X307" s="220"/>
      <c r="Y307" s="220"/>
      <c r="Z307" s="209"/>
      <c r="AA307" s="209"/>
      <c r="AB307" s="209"/>
      <c r="AC307" s="209"/>
      <c r="AD307" s="209"/>
      <c r="AE307" s="209"/>
      <c r="AF307" s="209"/>
      <c r="AG307" s="209" t="s">
        <v>200</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3" x14ac:dyDescent="0.2">
      <c r="A308" s="216"/>
      <c r="B308" s="217"/>
      <c r="C308" s="261" t="s">
        <v>842</v>
      </c>
      <c r="D308" s="259"/>
      <c r="E308" s="259"/>
      <c r="F308" s="259"/>
      <c r="G308" s="259"/>
      <c r="H308" s="220"/>
      <c r="I308" s="220"/>
      <c r="J308" s="220"/>
      <c r="K308" s="220"/>
      <c r="L308" s="220"/>
      <c r="M308" s="220"/>
      <c r="N308" s="219"/>
      <c r="O308" s="219"/>
      <c r="P308" s="219"/>
      <c r="Q308" s="219"/>
      <c r="R308" s="220"/>
      <c r="S308" s="220"/>
      <c r="T308" s="220"/>
      <c r="U308" s="220"/>
      <c r="V308" s="220"/>
      <c r="W308" s="220"/>
      <c r="X308" s="220"/>
      <c r="Y308" s="220"/>
      <c r="Z308" s="209"/>
      <c r="AA308" s="209"/>
      <c r="AB308" s="209"/>
      <c r="AC308" s="209"/>
      <c r="AD308" s="209"/>
      <c r="AE308" s="209"/>
      <c r="AF308" s="209"/>
      <c r="AG308" s="209" t="s">
        <v>200</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2" x14ac:dyDescent="0.2">
      <c r="A309" s="216"/>
      <c r="B309" s="217"/>
      <c r="C309" s="257" t="s">
        <v>828</v>
      </c>
      <c r="D309" s="248"/>
      <c r="E309" s="249">
        <v>1</v>
      </c>
      <c r="F309" s="220"/>
      <c r="G309" s="220"/>
      <c r="H309" s="220"/>
      <c r="I309" s="220"/>
      <c r="J309" s="220"/>
      <c r="K309" s="220"/>
      <c r="L309" s="220"/>
      <c r="M309" s="220"/>
      <c r="N309" s="219"/>
      <c r="O309" s="219"/>
      <c r="P309" s="219"/>
      <c r="Q309" s="219"/>
      <c r="R309" s="220"/>
      <c r="S309" s="220"/>
      <c r="T309" s="220"/>
      <c r="U309" s="220"/>
      <c r="V309" s="220"/>
      <c r="W309" s="220"/>
      <c r="X309" s="220"/>
      <c r="Y309" s="220"/>
      <c r="Z309" s="209"/>
      <c r="AA309" s="209"/>
      <c r="AB309" s="209"/>
      <c r="AC309" s="209"/>
      <c r="AD309" s="209"/>
      <c r="AE309" s="209"/>
      <c r="AF309" s="209"/>
      <c r="AG309" s="209" t="s">
        <v>234</v>
      </c>
      <c r="AH309" s="209">
        <v>0</v>
      </c>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3" x14ac:dyDescent="0.2">
      <c r="A310" s="216"/>
      <c r="B310" s="217"/>
      <c r="C310" s="257" t="s">
        <v>829</v>
      </c>
      <c r="D310" s="248"/>
      <c r="E310" s="249">
        <v>1</v>
      </c>
      <c r="F310" s="220"/>
      <c r="G310" s="220"/>
      <c r="H310" s="220"/>
      <c r="I310" s="220"/>
      <c r="J310" s="220"/>
      <c r="K310" s="220"/>
      <c r="L310" s="220"/>
      <c r="M310" s="220"/>
      <c r="N310" s="219"/>
      <c r="O310" s="219"/>
      <c r="P310" s="219"/>
      <c r="Q310" s="219"/>
      <c r="R310" s="220"/>
      <c r="S310" s="220"/>
      <c r="T310" s="220"/>
      <c r="U310" s="220"/>
      <c r="V310" s="220"/>
      <c r="W310" s="220"/>
      <c r="X310" s="220"/>
      <c r="Y310" s="220"/>
      <c r="Z310" s="209"/>
      <c r="AA310" s="209"/>
      <c r="AB310" s="209"/>
      <c r="AC310" s="209"/>
      <c r="AD310" s="209"/>
      <c r="AE310" s="209"/>
      <c r="AF310" s="209"/>
      <c r="AG310" s="209" t="s">
        <v>234</v>
      </c>
      <c r="AH310" s="209">
        <v>0</v>
      </c>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3" x14ac:dyDescent="0.2">
      <c r="A311" s="216"/>
      <c r="B311" s="217"/>
      <c r="C311" s="257" t="s">
        <v>830</v>
      </c>
      <c r="D311" s="248"/>
      <c r="E311" s="249">
        <v>1</v>
      </c>
      <c r="F311" s="220"/>
      <c r="G311" s="220"/>
      <c r="H311" s="220"/>
      <c r="I311" s="220"/>
      <c r="J311" s="220"/>
      <c r="K311" s="220"/>
      <c r="L311" s="220"/>
      <c r="M311" s="220"/>
      <c r="N311" s="219"/>
      <c r="O311" s="219"/>
      <c r="P311" s="219"/>
      <c r="Q311" s="219"/>
      <c r="R311" s="220"/>
      <c r="S311" s="220"/>
      <c r="T311" s="220"/>
      <c r="U311" s="220"/>
      <c r="V311" s="220"/>
      <c r="W311" s="220"/>
      <c r="X311" s="220"/>
      <c r="Y311" s="220"/>
      <c r="Z311" s="209"/>
      <c r="AA311" s="209"/>
      <c r="AB311" s="209"/>
      <c r="AC311" s="209"/>
      <c r="AD311" s="209"/>
      <c r="AE311" s="209"/>
      <c r="AF311" s="209"/>
      <c r="AG311" s="209" t="s">
        <v>234</v>
      </c>
      <c r="AH311" s="209">
        <v>0</v>
      </c>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3" x14ac:dyDescent="0.2">
      <c r="A312" s="216"/>
      <c r="B312" s="217"/>
      <c r="C312" s="257" t="s">
        <v>831</v>
      </c>
      <c r="D312" s="248"/>
      <c r="E312" s="249">
        <v>1</v>
      </c>
      <c r="F312" s="220"/>
      <c r="G312" s="220"/>
      <c r="H312" s="220"/>
      <c r="I312" s="220"/>
      <c r="J312" s="220"/>
      <c r="K312" s="220"/>
      <c r="L312" s="220"/>
      <c r="M312" s="220"/>
      <c r="N312" s="219"/>
      <c r="O312" s="219"/>
      <c r="P312" s="219"/>
      <c r="Q312" s="219"/>
      <c r="R312" s="220"/>
      <c r="S312" s="220"/>
      <c r="T312" s="220"/>
      <c r="U312" s="220"/>
      <c r="V312" s="220"/>
      <c r="W312" s="220"/>
      <c r="X312" s="220"/>
      <c r="Y312" s="220"/>
      <c r="Z312" s="209"/>
      <c r="AA312" s="209"/>
      <c r="AB312" s="209"/>
      <c r="AC312" s="209"/>
      <c r="AD312" s="209"/>
      <c r="AE312" s="209"/>
      <c r="AF312" s="209"/>
      <c r="AG312" s="209" t="s">
        <v>234</v>
      </c>
      <c r="AH312" s="209">
        <v>0</v>
      </c>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3" x14ac:dyDescent="0.2">
      <c r="A313" s="216"/>
      <c r="B313" s="217"/>
      <c r="C313" s="257" t="s">
        <v>832</v>
      </c>
      <c r="D313" s="248"/>
      <c r="E313" s="249">
        <v>1</v>
      </c>
      <c r="F313" s="220"/>
      <c r="G313" s="220"/>
      <c r="H313" s="220"/>
      <c r="I313" s="220"/>
      <c r="J313" s="220"/>
      <c r="K313" s="220"/>
      <c r="L313" s="220"/>
      <c r="M313" s="220"/>
      <c r="N313" s="219"/>
      <c r="O313" s="219"/>
      <c r="P313" s="219"/>
      <c r="Q313" s="219"/>
      <c r="R313" s="220"/>
      <c r="S313" s="220"/>
      <c r="T313" s="220"/>
      <c r="U313" s="220"/>
      <c r="V313" s="220"/>
      <c r="W313" s="220"/>
      <c r="X313" s="220"/>
      <c r="Y313" s="220"/>
      <c r="Z313" s="209"/>
      <c r="AA313" s="209"/>
      <c r="AB313" s="209"/>
      <c r="AC313" s="209"/>
      <c r="AD313" s="209"/>
      <c r="AE313" s="209"/>
      <c r="AF313" s="209"/>
      <c r="AG313" s="209" t="s">
        <v>234</v>
      </c>
      <c r="AH313" s="209">
        <v>0</v>
      </c>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3" x14ac:dyDescent="0.2">
      <c r="A314" s="216"/>
      <c r="B314" s="217"/>
      <c r="C314" s="257" t="s">
        <v>833</v>
      </c>
      <c r="D314" s="248"/>
      <c r="E314" s="249">
        <v>1</v>
      </c>
      <c r="F314" s="220"/>
      <c r="G314" s="220"/>
      <c r="H314" s="220"/>
      <c r="I314" s="220"/>
      <c r="J314" s="220"/>
      <c r="K314" s="220"/>
      <c r="L314" s="220"/>
      <c r="M314" s="220"/>
      <c r="N314" s="219"/>
      <c r="O314" s="219"/>
      <c r="P314" s="219"/>
      <c r="Q314" s="219"/>
      <c r="R314" s="220"/>
      <c r="S314" s="220"/>
      <c r="T314" s="220"/>
      <c r="U314" s="220"/>
      <c r="V314" s="220"/>
      <c r="W314" s="220"/>
      <c r="X314" s="220"/>
      <c r="Y314" s="220"/>
      <c r="Z314" s="209"/>
      <c r="AA314" s="209"/>
      <c r="AB314" s="209"/>
      <c r="AC314" s="209"/>
      <c r="AD314" s="209"/>
      <c r="AE314" s="209"/>
      <c r="AF314" s="209"/>
      <c r="AG314" s="209" t="s">
        <v>234</v>
      </c>
      <c r="AH314" s="209">
        <v>0</v>
      </c>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3" x14ac:dyDescent="0.2">
      <c r="A315" s="216"/>
      <c r="B315" s="217"/>
      <c r="C315" s="257" t="s">
        <v>834</v>
      </c>
      <c r="D315" s="248"/>
      <c r="E315" s="249">
        <v>1</v>
      </c>
      <c r="F315" s="220"/>
      <c r="G315" s="220"/>
      <c r="H315" s="220"/>
      <c r="I315" s="220"/>
      <c r="J315" s="220"/>
      <c r="K315" s="220"/>
      <c r="L315" s="220"/>
      <c r="M315" s="220"/>
      <c r="N315" s="219"/>
      <c r="O315" s="219"/>
      <c r="P315" s="219"/>
      <c r="Q315" s="219"/>
      <c r="R315" s="220"/>
      <c r="S315" s="220"/>
      <c r="T315" s="220"/>
      <c r="U315" s="220"/>
      <c r="V315" s="220"/>
      <c r="W315" s="220"/>
      <c r="X315" s="220"/>
      <c r="Y315" s="220"/>
      <c r="Z315" s="209"/>
      <c r="AA315" s="209"/>
      <c r="AB315" s="209"/>
      <c r="AC315" s="209"/>
      <c r="AD315" s="209"/>
      <c r="AE315" s="209"/>
      <c r="AF315" s="209"/>
      <c r="AG315" s="209" t="s">
        <v>234</v>
      </c>
      <c r="AH315" s="209">
        <v>0</v>
      </c>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ht="33.75" outlineLevel="1" x14ac:dyDescent="0.2">
      <c r="A316" s="233">
        <v>77</v>
      </c>
      <c r="B316" s="234" t="s">
        <v>847</v>
      </c>
      <c r="C316" s="243" t="s">
        <v>848</v>
      </c>
      <c r="D316" s="235" t="s">
        <v>291</v>
      </c>
      <c r="E316" s="236">
        <v>3</v>
      </c>
      <c r="F316" s="237"/>
      <c r="G316" s="238">
        <f>ROUND(E316*F316,2)</f>
        <v>0</v>
      </c>
      <c r="H316" s="237"/>
      <c r="I316" s="238">
        <f>ROUND(E316*H316,2)</f>
        <v>0</v>
      </c>
      <c r="J316" s="237"/>
      <c r="K316" s="238">
        <f>ROUND(E316*J316,2)</f>
        <v>0</v>
      </c>
      <c r="L316" s="238">
        <v>21</v>
      </c>
      <c r="M316" s="238">
        <f>G316*(1+L316/100)</f>
        <v>0</v>
      </c>
      <c r="N316" s="236">
        <v>1.6E-2</v>
      </c>
      <c r="O316" s="236">
        <f>ROUND(E316*N316,2)</f>
        <v>0.05</v>
      </c>
      <c r="P316" s="236">
        <v>0</v>
      </c>
      <c r="Q316" s="236">
        <f>ROUND(E316*P316,2)</f>
        <v>0</v>
      </c>
      <c r="R316" s="238"/>
      <c r="S316" s="238" t="s">
        <v>195</v>
      </c>
      <c r="T316" s="239" t="s">
        <v>196</v>
      </c>
      <c r="U316" s="220">
        <v>0</v>
      </c>
      <c r="V316" s="220">
        <f>ROUND(E316*U316,2)</f>
        <v>0</v>
      </c>
      <c r="W316" s="220"/>
      <c r="X316" s="220" t="s">
        <v>605</v>
      </c>
      <c r="Y316" s="220" t="s">
        <v>197</v>
      </c>
      <c r="Z316" s="209"/>
      <c r="AA316" s="209"/>
      <c r="AB316" s="209"/>
      <c r="AC316" s="209"/>
      <c r="AD316" s="209"/>
      <c r="AE316" s="209"/>
      <c r="AF316" s="209"/>
      <c r="AG316" s="209" t="s">
        <v>606</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2" x14ac:dyDescent="0.2">
      <c r="A317" s="216"/>
      <c r="B317" s="217"/>
      <c r="C317" s="244" t="s">
        <v>842</v>
      </c>
      <c r="D317" s="240"/>
      <c r="E317" s="240"/>
      <c r="F317" s="240"/>
      <c r="G317" s="240"/>
      <c r="H317" s="220"/>
      <c r="I317" s="220"/>
      <c r="J317" s="220"/>
      <c r="K317" s="220"/>
      <c r="L317" s="220"/>
      <c r="M317" s="220"/>
      <c r="N317" s="219"/>
      <c r="O317" s="219"/>
      <c r="P317" s="219"/>
      <c r="Q317" s="219"/>
      <c r="R317" s="220"/>
      <c r="S317" s="220"/>
      <c r="T317" s="220"/>
      <c r="U317" s="220"/>
      <c r="V317" s="220"/>
      <c r="W317" s="220"/>
      <c r="X317" s="220"/>
      <c r="Y317" s="220"/>
      <c r="Z317" s="209"/>
      <c r="AA317" s="209"/>
      <c r="AB317" s="209"/>
      <c r="AC317" s="209"/>
      <c r="AD317" s="209"/>
      <c r="AE317" s="209"/>
      <c r="AF317" s="209"/>
      <c r="AG317" s="209" t="s">
        <v>200</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3" x14ac:dyDescent="0.2">
      <c r="A318" s="216"/>
      <c r="B318" s="217"/>
      <c r="C318" s="261" t="s">
        <v>842</v>
      </c>
      <c r="D318" s="259"/>
      <c r="E318" s="259"/>
      <c r="F318" s="259"/>
      <c r="G318" s="259"/>
      <c r="H318" s="220"/>
      <c r="I318" s="220"/>
      <c r="J318" s="220"/>
      <c r="K318" s="220"/>
      <c r="L318" s="220"/>
      <c r="M318" s="220"/>
      <c r="N318" s="219"/>
      <c r="O318" s="219"/>
      <c r="P318" s="219"/>
      <c r="Q318" s="219"/>
      <c r="R318" s="220"/>
      <c r="S318" s="220"/>
      <c r="T318" s="220"/>
      <c r="U318" s="220"/>
      <c r="V318" s="220"/>
      <c r="W318" s="220"/>
      <c r="X318" s="220"/>
      <c r="Y318" s="220"/>
      <c r="Z318" s="209"/>
      <c r="AA318" s="209"/>
      <c r="AB318" s="209"/>
      <c r="AC318" s="209"/>
      <c r="AD318" s="209"/>
      <c r="AE318" s="209"/>
      <c r="AF318" s="209"/>
      <c r="AG318" s="209" t="s">
        <v>200</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2" x14ac:dyDescent="0.2">
      <c r="A319" s="216"/>
      <c r="B319" s="217"/>
      <c r="C319" s="257" t="s">
        <v>837</v>
      </c>
      <c r="D319" s="248"/>
      <c r="E319" s="249">
        <v>1</v>
      </c>
      <c r="F319" s="220"/>
      <c r="G319" s="220"/>
      <c r="H319" s="220"/>
      <c r="I319" s="220"/>
      <c r="J319" s="220"/>
      <c r="K319" s="220"/>
      <c r="L319" s="220"/>
      <c r="M319" s="220"/>
      <c r="N319" s="219"/>
      <c r="O319" s="219"/>
      <c r="P319" s="219"/>
      <c r="Q319" s="219"/>
      <c r="R319" s="220"/>
      <c r="S319" s="220"/>
      <c r="T319" s="220"/>
      <c r="U319" s="220"/>
      <c r="V319" s="220"/>
      <c r="W319" s="220"/>
      <c r="X319" s="220"/>
      <c r="Y319" s="220"/>
      <c r="Z319" s="209"/>
      <c r="AA319" s="209"/>
      <c r="AB319" s="209"/>
      <c r="AC319" s="209"/>
      <c r="AD319" s="209"/>
      <c r="AE319" s="209"/>
      <c r="AF319" s="209"/>
      <c r="AG319" s="209" t="s">
        <v>234</v>
      </c>
      <c r="AH319" s="209">
        <v>0</v>
      </c>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3" x14ac:dyDescent="0.2">
      <c r="A320" s="216"/>
      <c r="B320" s="217"/>
      <c r="C320" s="257" t="s">
        <v>838</v>
      </c>
      <c r="D320" s="248"/>
      <c r="E320" s="249">
        <v>1</v>
      </c>
      <c r="F320" s="220"/>
      <c r="G320" s="220"/>
      <c r="H320" s="220"/>
      <c r="I320" s="220"/>
      <c r="J320" s="220"/>
      <c r="K320" s="220"/>
      <c r="L320" s="220"/>
      <c r="M320" s="220"/>
      <c r="N320" s="219"/>
      <c r="O320" s="219"/>
      <c r="P320" s="219"/>
      <c r="Q320" s="219"/>
      <c r="R320" s="220"/>
      <c r="S320" s="220"/>
      <c r="T320" s="220"/>
      <c r="U320" s="220"/>
      <c r="V320" s="220"/>
      <c r="W320" s="220"/>
      <c r="X320" s="220"/>
      <c r="Y320" s="220"/>
      <c r="Z320" s="209"/>
      <c r="AA320" s="209"/>
      <c r="AB320" s="209"/>
      <c r="AC320" s="209"/>
      <c r="AD320" s="209"/>
      <c r="AE320" s="209"/>
      <c r="AF320" s="209"/>
      <c r="AG320" s="209" t="s">
        <v>234</v>
      </c>
      <c r="AH320" s="209">
        <v>0</v>
      </c>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3" x14ac:dyDescent="0.2">
      <c r="A321" s="216"/>
      <c r="B321" s="217"/>
      <c r="C321" s="257" t="s">
        <v>839</v>
      </c>
      <c r="D321" s="248"/>
      <c r="E321" s="249">
        <v>1</v>
      </c>
      <c r="F321" s="220"/>
      <c r="G321" s="220"/>
      <c r="H321" s="220"/>
      <c r="I321" s="220"/>
      <c r="J321" s="220"/>
      <c r="K321" s="220"/>
      <c r="L321" s="220"/>
      <c r="M321" s="220"/>
      <c r="N321" s="219"/>
      <c r="O321" s="219"/>
      <c r="P321" s="219"/>
      <c r="Q321" s="219"/>
      <c r="R321" s="220"/>
      <c r="S321" s="220"/>
      <c r="T321" s="220"/>
      <c r="U321" s="220"/>
      <c r="V321" s="220"/>
      <c r="W321" s="220"/>
      <c r="X321" s="220"/>
      <c r="Y321" s="220"/>
      <c r="Z321" s="209"/>
      <c r="AA321" s="209"/>
      <c r="AB321" s="209"/>
      <c r="AC321" s="209"/>
      <c r="AD321" s="209"/>
      <c r="AE321" s="209"/>
      <c r="AF321" s="209"/>
      <c r="AG321" s="209" t="s">
        <v>234</v>
      </c>
      <c r="AH321" s="209">
        <v>0</v>
      </c>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33">
        <v>78</v>
      </c>
      <c r="B322" s="234" t="s">
        <v>849</v>
      </c>
      <c r="C322" s="243" t="s">
        <v>850</v>
      </c>
      <c r="D322" s="235" t="s">
        <v>291</v>
      </c>
      <c r="E322" s="236">
        <v>16</v>
      </c>
      <c r="F322" s="237"/>
      <c r="G322" s="238">
        <f>ROUND(E322*F322,2)</f>
        <v>0</v>
      </c>
      <c r="H322" s="237"/>
      <c r="I322" s="238">
        <f>ROUND(E322*H322,2)</f>
        <v>0</v>
      </c>
      <c r="J322" s="237"/>
      <c r="K322" s="238">
        <f>ROUND(E322*J322,2)</f>
        <v>0</v>
      </c>
      <c r="L322" s="238">
        <v>21</v>
      </c>
      <c r="M322" s="238">
        <f>G322*(1+L322/100)</f>
        <v>0</v>
      </c>
      <c r="N322" s="236">
        <v>7.5000000000000002E-4</v>
      </c>
      <c r="O322" s="236">
        <f>ROUND(E322*N322,2)</f>
        <v>0.01</v>
      </c>
      <c r="P322" s="236">
        <v>0</v>
      </c>
      <c r="Q322" s="236">
        <f>ROUND(E322*P322,2)</f>
        <v>0</v>
      </c>
      <c r="R322" s="238"/>
      <c r="S322" s="238" t="s">
        <v>195</v>
      </c>
      <c r="T322" s="239" t="s">
        <v>196</v>
      </c>
      <c r="U322" s="220">
        <v>0</v>
      </c>
      <c r="V322" s="220">
        <f>ROUND(E322*U322,2)</f>
        <v>0</v>
      </c>
      <c r="W322" s="220"/>
      <c r="X322" s="220" t="s">
        <v>605</v>
      </c>
      <c r="Y322" s="220" t="s">
        <v>197</v>
      </c>
      <c r="Z322" s="209"/>
      <c r="AA322" s="209"/>
      <c r="AB322" s="209"/>
      <c r="AC322" s="209"/>
      <c r="AD322" s="209"/>
      <c r="AE322" s="209"/>
      <c r="AF322" s="209"/>
      <c r="AG322" s="209" t="s">
        <v>606</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16">
        <v>79</v>
      </c>
      <c r="B323" s="217" t="s">
        <v>851</v>
      </c>
      <c r="C323" s="262" t="s">
        <v>790</v>
      </c>
      <c r="D323" s="218" t="s">
        <v>0</v>
      </c>
      <c r="E323" s="260"/>
      <c r="F323" s="221"/>
      <c r="G323" s="220">
        <f>ROUND(E323*F323,2)</f>
        <v>0</v>
      </c>
      <c r="H323" s="221"/>
      <c r="I323" s="220">
        <f>ROUND(E323*H323,2)</f>
        <v>0</v>
      </c>
      <c r="J323" s="221"/>
      <c r="K323" s="220">
        <f>ROUND(E323*J323,2)</f>
        <v>0</v>
      </c>
      <c r="L323" s="220">
        <v>21</v>
      </c>
      <c r="M323" s="220">
        <f>G323*(1+L323/100)</f>
        <v>0</v>
      </c>
      <c r="N323" s="219">
        <v>0</v>
      </c>
      <c r="O323" s="219">
        <f>ROUND(E323*N323,2)</f>
        <v>0</v>
      </c>
      <c r="P323" s="219">
        <v>0</v>
      </c>
      <c r="Q323" s="219">
        <f>ROUND(E323*P323,2)</f>
        <v>0</v>
      </c>
      <c r="R323" s="220"/>
      <c r="S323" s="220" t="s">
        <v>759</v>
      </c>
      <c r="T323" s="220" t="s">
        <v>196</v>
      </c>
      <c r="U323" s="220">
        <v>0</v>
      </c>
      <c r="V323" s="220">
        <f>ROUND(E323*U323,2)</f>
        <v>0</v>
      </c>
      <c r="W323" s="220"/>
      <c r="X323" s="220" t="s">
        <v>760</v>
      </c>
      <c r="Y323" s="220" t="s">
        <v>197</v>
      </c>
      <c r="Z323" s="209"/>
      <c r="AA323" s="209"/>
      <c r="AB323" s="209"/>
      <c r="AC323" s="209"/>
      <c r="AD323" s="209"/>
      <c r="AE323" s="209"/>
      <c r="AF323" s="209"/>
      <c r="AG323" s="209" t="s">
        <v>761</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x14ac:dyDescent="0.2">
      <c r="A324" s="223" t="s">
        <v>190</v>
      </c>
      <c r="B324" s="224" t="s">
        <v>137</v>
      </c>
      <c r="C324" s="242" t="s">
        <v>138</v>
      </c>
      <c r="D324" s="225"/>
      <c r="E324" s="226"/>
      <c r="F324" s="227"/>
      <c r="G324" s="227">
        <f>SUMIF(AG325:AG325,"&lt;&gt;NOR",G325:G325)</f>
        <v>0</v>
      </c>
      <c r="H324" s="227"/>
      <c r="I324" s="227">
        <f>SUM(I325:I325)</f>
        <v>0</v>
      </c>
      <c r="J324" s="227"/>
      <c r="K324" s="227">
        <f>SUM(K325:K325)</f>
        <v>0</v>
      </c>
      <c r="L324" s="227"/>
      <c r="M324" s="227">
        <f>SUM(M325:M325)</f>
        <v>0</v>
      </c>
      <c r="N324" s="226"/>
      <c r="O324" s="226">
        <f>SUM(O325:O325)</f>
        <v>0</v>
      </c>
      <c r="P324" s="226"/>
      <c r="Q324" s="226">
        <f>SUM(Q325:Q325)</f>
        <v>0</v>
      </c>
      <c r="R324" s="227"/>
      <c r="S324" s="227"/>
      <c r="T324" s="228"/>
      <c r="U324" s="222"/>
      <c r="V324" s="222">
        <f>SUM(V325:V325)</f>
        <v>0.43</v>
      </c>
      <c r="W324" s="222"/>
      <c r="X324" s="222"/>
      <c r="Y324" s="222"/>
      <c r="AG324" t="s">
        <v>191</v>
      </c>
    </row>
    <row r="325" spans="1:60" ht="22.5" outlineLevel="1" x14ac:dyDescent="0.2">
      <c r="A325" s="250">
        <v>80</v>
      </c>
      <c r="B325" s="251" t="s">
        <v>852</v>
      </c>
      <c r="C325" s="258" t="s">
        <v>853</v>
      </c>
      <c r="D325" s="252" t="s">
        <v>412</v>
      </c>
      <c r="E325" s="253">
        <v>1</v>
      </c>
      <c r="F325" s="254"/>
      <c r="G325" s="255">
        <f>ROUND(E325*F325,2)</f>
        <v>0</v>
      </c>
      <c r="H325" s="254"/>
      <c r="I325" s="255">
        <f>ROUND(E325*H325,2)</f>
        <v>0</v>
      </c>
      <c r="J325" s="254"/>
      <c r="K325" s="255">
        <f>ROUND(E325*J325,2)</f>
        <v>0</v>
      </c>
      <c r="L325" s="255">
        <v>21</v>
      </c>
      <c r="M325" s="255">
        <f>G325*(1+L325/100)</f>
        <v>0</v>
      </c>
      <c r="N325" s="253">
        <v>6.0000000000000002E-5</v>
      </c>
      <c r="O325" s="253">
        <f>ROUND(E325*N325,2)</f>
        <v>0</v>
      </c>
      <c r="P325" s="253">
        <v>0</v>
      </c>
      <c r="Q325" s="253">
        <f>ROUND(E325*P325,2)</f>
        <v>0</v>
      </c>
      <c r="R325" s="255"/>
      <c r="S325" s="255" t="s">
        <v>195</v>
      </c>
      <c r="T325" s="256" t="s">
        <v>196</v>
      </c>
      <c r="U325" s="220">
        <v>0.42599999999999999</v>
      </c>
      <c r="V325" s="220">
        <f>ROUND(E325*U325,2)</f>
        <v>0.43</v>
      </c>
      <c r="W325" s="220"/>
      <c r="X325" s="220" t="s">
        <v>231</v>
      </c>
      <c r="Y325" s="220" t="s">
        <v>197</v>
      </c>
      <c r="Z325" s="209"/>
      <c r="AA325" s="209"/>
      <c r="AB325" s="209"/>
      <c r="AC325" s="209"/>
      <c r="AD325" s="209"/>
      <c r="AE325" s="209"/>
      <c r="AF325" s="209"/>
      <c r="AG325" s="209" t="s">
        <v>232</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x14ac:dyDescent="0.2">
      <c r="A326" s="223" t="s">
        <v>190</v>
      </c>
      <c r="B326" s="224" t="s">
        <v>139</v>
      </c>
      <c r="C326" s="242" t="s">
        <v>140</v>
      </c>
      <c r="D326" s="225"/>
      <c r="E326" s="226"/>
      <c r="F326" s="227"/>
      <c r="G326" s="227">
        <f>SUMIF(AG327:AG336,"&lt;&gt;NOR",G327:G336)</f>
        <v>0</v>
      </c>
      <c r="H326" s="227"/>
      <c r="I326" s="227">
        <f>SUM(I327:I336)</f>
        <v>0</v>
      </c>
      <c r="J326" s="227"/>
      <c r="K326" s="227">
        <f>SUM(K327:K336)</f>
        <v>0</v>
      </c>
      <c r="L326" s="227"/>
      <c r="M326" s="227">
        <f>SUM(M327:M336)</f>
        <v>0</v>
      </c>
      <c r="N326" s="226"/>
      <c r="O326" s="226">
        <f>SUM(O327:O336)</f>
        <v>0.58000000000000007</v>
      </c>
      <c r="P326" s="226"/>
      <c r="Q326" s="226">
        <f>SUM(Q327:Q336)</f>
        <v>0</v>
      </c>
      <c r="R326" s="227"/>
      <c r="S326" s="227"/>
      <c r="T326" s="228"/>
      <c r="U326" s="222"/>
      <c r="V326" s="222">
        <f>SUM(V327:V336)</f>
        <v>28.770000000000003</v>
      </c>
      <c r="W326" s="222"/>
      <c r="X326" s="222"/>
      <c r="Y326" s="222"/>
      <c r="AG326" t="s">
        <v>191</v>
      </c>
    </row>
    <row r="327" spans="1:60" ht="22.5" outlineLevel="1" x14ac:dyDescent="0.2">
      <c r="A327" s="233">
        <v>81</v>
      </c>
      <c r="B327" s="234" t="s">
        <v>854</v>
      </c>
      <c r="C327" s="243" t="s">
        <v>855</v>
      </c>
      <c r="D327" s="235" t="s">
        <v>230</v>
      </c>
      <c r="E327" s="236">
        <v>19.940000000000001</v>
      </c>
      <c r="F327" s="237"/>
      <c r="G327" s="238">
        <f>ROUND(E327*F327,2)</f>
        <v>0</v>
      </c>
      <c r="H327" s="237"/>
      <c r="I327" s="238">
        <f>ROUND(E327*H327,2)</f>
        <v>0</v>
      </c>
      <c r="J327" s="237"/>
      <c r="K327" s="238">
        <f>ROUND(E327*J327,2)</f>
        <v>0</v>
      </c>
      <c r="L327" s="238">
        <v>21</v>
      </c>
      <c r="M327" s="238">
        <f>G327*(1+L327/100)</f>
        <v>0</v>
      </c>
      <c r="N327" s="236">
        <v>6.9300000000000004E-3</v>
      </c>
      <c r="O327" s="236">
        <f>ROUND(E327*N327,2)</f>
        <v>0.14000000000000001</v>
      </c>
      <c r="P327" s="236">
        <v>0</v>
      </c>
      <c r="Q327" s="236">
        <f>ROUND(E327*P327,2)</f>
        <v>0</v>
      </c>
      <c r="R327" s="238"/>
      <c r="S327" s="238" t="s">
        <v>195</v>
      </c>
      <c r="T327" s="239" t="s">
        <v>196</v>
      </c>
      <c r="U327" s="220">
        <v>1.3466</v>
      </c>
      <c r="V327" s="220">
        <f>ROUND(E327*U327,2)</f>
        <v>26.85</v>
      </c>
      <c r="W327" s="220"/>
      <c r="X327" s="220" t="s">
        <v>231</v>
      </c>
      <c r="Y327" s="220" t="s">
        <v>197</v>
      </c>
      <c r="Z327" s="209"/>
      <c r="AA327" s="209"/>
      <c r="AB327" s="209"/>
      <c r="AC327" s="209"/>
      <c r="AD327" s="209"/>
      <c r="AE327" s="209"/>
      <c r="AF327" s="209"/>
      <c r="AG327" s="209" t="s">
        <v>232</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2" x14ac:dyDescent="0.2">
      <c r="A328" s="216"/>
      <c r="B328" s="217"/>
      <c r="C328" s="257" t="s">
        <v>856</v>
      </c>
      <c r="D328" s="248"/>
      <c r="E328" s="249">
        <v>13.05</v>
      </c>
      <c r="F328" s="220"/>
      <c r="G328" s="220"/>
      <c r="H328" s="220"/>
      <c r="I328" s="220"/>
      <c r="J328" s="220"/>
      <c r="K328" s="220"/>
      <c r="L328" s="220"/>
      <c r="M328" s="220"/>
      <c r="N328" s="219"/>
      <c r="O328" s="219"/>
      <c r="P328" s="219"/>
      <c r="Q328" s="219"/>
      <c r="R328" s="220"/>
      <c r="S328" s="220"/>
      <c r="T328" s="220"/>
      <c r="U328" s="220"/>
      <c r="V328" s="220"/>
      <c r="W328" s="220"/>
      <c r="X328" s="220"/>
      <c r="Y328" s="220"/>
      <c r="Z328" s="209"/>
      <c r="AA328" s="209"/>
      <c r="AB328" s="209"/>
      <c r="AC328" s="209"/>
      <c r="AD328" s="209"/>
      <c r="AE328" s="209"/>
      <c r="AF328" s="209"/>
      <c r="AG328" s="209" t="s">
        <v>234</v>
      </c>
      <c r="AH328" s="209">
        <v>0</v>
      </c>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3" x14ac:dyDescent="0.2">
      <c r="A329" s="216"/>
      <c r="B329" s="217"/>
      <c r="C329" s="257" t="s">
        <v>857</v>
      </c>
      <c r="D329" s="248"/>
      <c r="E329" s="249">
        <v>6.89</v>
      </c>
      <c r="F329" s="220"/>
      <c r="G329" s="220"/>
      <c r="H329" s="220"/>
      <c r="I329" s="220"/>
      <c r="J329" s="220"/>
      <c r="K329" s="220"/>
      <c r="L329" s="220"/>
      <c r="M329" s="220"/>
      <c r="N329" s="219"/>
      <c r="O329" s="219"/>
      <c r="P329" s="219"/>
      <c r="Q329" s="219"/>
      <c r="R329" s="220"/>
      <c r="S329" s="220"/>
      <c r="T329" s="220"/>
      <c r="U329" s="220"/>
      <c r="V329" s="220"/>
      <c r="W329" s="220"/>
      <c r="X329" s="220"/>
      <c r="Y329" s="220"/>
      <c r="Z329" s="209"/>
      <c r="AA329" s="209"/>
      <c r="AB329" s="209"/>
      <c r="AC329" s="209"/>
      <c r="AD329" s="209"/>
      <c r="AE329" s="209"/>
      <c r="AF329" s="209"/>
      <c r="AG329" s="209" t="s">
        <v>234</v>
      </c>
      <c r="AH329" s="209">
        <v>0</v>
      </c>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33">
        <v>82</v>
      </c>
      <c r="B330" s="234" t="s">
        <v>858</v>
      </c>
      <c r="C330" s="243" t="s">
        <v>859</v>
      </c>
      <c r="D330" s="235" t="s">
        <v>230</v>
      </c>
      <c r="E330" s="236">
        <v>21.934000000000001</v>
      </c>
      <c r="F330" s="237"/>
      <c r="G330" s="238">
        <f>ROUND(E330*F330,2)</f>
        <v>0</v>
      </c>
      <c r="H330" s="237"/>
      <c r="I330" s="238">
        <f>ROUND(E330*H330,2)</f>
        <v>0</v>
      </c>
      <c r="J330" s="237"/>
      <c r="K330" s="238">
        <f>ROUND(E330*J330,2)</f>
        <v>0</v>
      </c>
      <c r="L330" s="238">
        <v>21</v>
      </c>
      <c r="M330" s="238">
        <f>G330*(1+L330/100)</f>
        <v>0</v>
      </c>
      <c r="N330" s="236">
        <v>1.9199999999999998E-2</v>
      </c>
      <c r="O330" s="236">
        <f>ROUND(E330*N330,2)</f>
        <v>0.42</v>
      </c>
      <c r="P330" s="236">
        <v>0</v>
      </c>
      <c r="Q330" s="236">
        <f>ROUND(E330*P330,2)</f>
        <v>0</v>
      </c>
      <c r="R330" s="238"/>
      <c r="S330" s="238" t="s">
        <v>195</v>
      </c>
      <c r="T330" s="239" t="s">
        <v>196</v>
      </c>
      <c r="U330" s="220">
        <v>0</v>
      </c>
      <c r="V330" s="220">
        <f>ROUND(E330*U330,2)</f>
        <v>0</v>
      </c>
      <c r="W330" s="220"/>
      <c r="X330" s="220" t="s">
        <v>605</v>
      </c>
      <c r="Y330" s="220" t="s">
        <v>197</v>
      </c>
      <c r="Z330" s="209"/>
      <c r="AA330" s="209"/>
      <c r="AB330" s="209"/>
      <c r="AC330" s="209"/>
      <c r="AD330" s="209"/>
      <c r="AE330" s="209"/>
      <c r="AF330" s="209"/>
      <c r="AG330" s="209" t="s">
        <v>606</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2" x14ac:dyDescent="0.2">
      <c r="A331" s="216"/>
      <c r="B331" s="217"/>
      <c r="C331" s="257" t="s">
        <v>860</v>
      </c>
      <c r="D331" s="248"/>
      <c r="E331" s="249">
        <v>21.93</v>
      </c>
      <c r="F331" s="220"/>
      <c r="G331" s="220"/>
      <c r="H331" s="220"/>
      <c r="I331" s="220"/>
      <c r="J331" s="220"/>
      <c r="K331" s="220"/>
      <c r="L331" s="220"/>
      <c r="M331" s="220"/>
      <c r="N331" s="219"/>
      <c r="O331" s="219"/>
      <c r="P331" s="219"/>
      <c r="Q331" s="219"/>
      <c r="R331" s="220"/>
      <c r="S331" s="220"/>
      <c r="T331" s="220"/>
      <c r="U331" s="220"/>
      <c r="V331" s="220"/>
      <c r="W331" s="220"/>
      <c r="X331" s="220"/>
      <c r="Y331" s="220"/>
      <c r="Z331" s="209"/>
      <c r="AA331" s="209"/>
      <c r="AB331" s="209"/>
      <c r="AC331" s="209"/>
      <c r="AD331" s="209"/>
      <c r="AE331" s="209"/>
      <c r="AF331" s="209"/>
      <c r="AG331" s="209" t="s">
        <v>234</v>
      </c>
      <c r="AH331" s="209">
        <v>0</v>
      </c>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50">
        <v>83</v>
      </c>
      <c r="B332" s="251" t="s">
        <v>861</v>
      </c>
      <c r="C332" s="258" t="s">
        <v>862</v>
      </c>
      <c r="D332" s="252" t="s">
        <v>230</v>
      </c>
      <c r="E332" s="253">
        <v>19.940000000000001</v>
      </c>
      <c r="F332" s="254"/>
      <c r="G332" s="255">
        <f>ROUND(E332*F332,2)</f>
        <v>0</v>
      </c>
      <c r="H332" s="254"/>
      <c r="I332" s="255">
        <f>ROUND(E332*H332,2)</f>
        <v>0</v>
      </c>
      <c r="J332" s="254"/>
      <c r="K332" s="255">
        <f>ROUND(E332*J332,2)</f>
        <v>0</v>
      </c>
      <c r="L332" s="255">
        <v>21</v>
      </c>
      <c r="M332" s="255">
        <f>G332*(1+L332/100)</f>
        <v>0</v>
      </c>
      <c r="N332" s="253">
        <v>2.1000000000000001E-4</v>
      </c>
      <c r="O332" s="253">
        <f>ROUND(E332*N332,2)</f>
        <v>0</v>
      </c>
      <c r="P332" s="253">
        <v>0</v>
      </c>
      <c r="Q332" s="253">
        <f>ROUND(E332*P332,2)</f>
        <v>0</v>
      </c>
      <c r="R332" s="255"/>
      <c r="S332" s="255" t="s">
        <v>195</v>
      </c>
      <c r="T332" s="256" t="s">
        <v>196</v>
      </c>
      <c r="U332" s="220">
        <v>0.05</v>
      </c>
      <c r="V332" s="220">
        <f>ROUND(E332*U332,2)</f>
        <v>1</v>
      </c>
      <c r="W332" s="220"/>
      <c r="X332" s="220" t="s">
        <v>231</v>
      </c>
      <c r="Y332" s="220" t="s">
        <v>197</v>
      </c>
      <c r="Z332" s="209"/>
      <c r="AA332" s="209"/>
      <c r="AB332" s="209"/>
      <c r="AC332" s="209"/>
      <c r="AD332" s="209"/>
      <c r="AE332" s="209"/>
      <c r="AF332" s="209"/>
      <c r="AG332" s="209" t="s">
        <v>232</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ht="22.5" outlineLevel="1" x14ac:dyDescent="0.2">
      <c r="A333" s="250">
        <v>84</v>
      </c>
      <c r="B333" s="251" t="s">
        <v>863</v>
      </c>
      <c r="C333" s="258" t="s">
        <v>864</v>
      </c>
      <c r="D333" s="252" t="s">
        <v>230</v>
      </c>
      <c r="E333" s="253">
        <v>19.940000000000001</v>
      </c>
      <c r="F333" s="254"/>
      <c r="G333" s="255">
        <f>ROUND(E333*F333,2)</f>
        <v>0</v>
      </c>
      <c r="H333" s="254"/>
      <c r="I333" s="255">
        <f>ROUND(E333*H333,2)</f>
        <v>0</v>
      </c>
      <c r="J333" s="254"/>
      <c r="K333" s="255">
        <f>ROUND(E333*J333,2)</f>
        <v>0</v>
      </c>
      <c r="L333" s="255">
        <v>21</v>
      </c>
      <c r="M333" s="255">
        <f>G333*(1+L333/100)</f>
        <v>0</v>
      </c>
      <c r="N333" s="253">
        <v>0</v>
      </c>
      <c r="O333" s="253">
        <f>ROUND(E333*N333,2)</f>
        <v>0</v>
      </c>
      <c r="P333" s="253">
        <v>0</v>
      </c>
      <c r="Q333" s="253">
        <f>ROUND(E333*P333,2)</f>
        <v>0</v>
      </c>
      <c r="R333" s="255"/>
      <c r="S333" s="255" t="s">
        <v>195</v>
      </c>
      <c r="T333" s="256" t="s">
        <v>196</v>
      </c>
      <c r="U333" s="220">
        <v>1.6E-2</v>
      </c>
      <c r="V333" s="220">
        <f>ROUND(E333*U333,2)</f>
        <v>0.32</v>
      </c>
      <c r="W333" s="220"/>
      <c r="X333" s="220" t="s">
        <v>231</v>
      </c>
      <c r="Y333" s="220" t="s">
        <v>197</v>
      </c>
      <c r="Z333" s="209"/>
      <c r="AA333" s="209"/>
      <c r="AB333" s="209"/>
      <c r="AC333" s="209"/>
      <c r="AD333" s="209"/>
      <c r="AE333" s="209"/>
      <c r="AF333" s="209"/>
      <c r="AG333" s="209" t="s">
        <v>232</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ht="22.5" outlineLevel="1" x14ac:dyDescent="0.2">
      <c r="A334" s="250">
        <v>85</v>
      </c>
      <c r="B334" s="251" t="s">
        <v>865</v>
      </c>
      <c r="C334" s="258" t="s">
        <v>866</v>
      </c>
      <c r="D334" s="252" t="s">
        <v>230</v>
      </c>
      <c r="E334" s="253">
        <v>19.940000000000001</v>
      </c>
      <c r="F334" s="254"/>
      <c r="G334" s="255">
        <f>ROUND(E334*F334,2)</f>
        <v>0</v>
      </c>
      <c r="H334" s="254"/>
      <c r="I334" s="255">
        <f>ROUND(E334*H334,2)</f>
        <v>0</v>
      </c>
      <c r="J334" s="254"/>
      <c r="K334" s="255">
        <f>ROUND(E334*J334,2)</f>
        <v>0</v>
      </c>
      <c r="L334" s="255">
        <v>21</v>
      </c>
      <c r="M334" s="255">
        <f>G334*(1+L334/100)</f>
        <v>0</v>
      </c>
      <c r="N334" s="253">
        <v>0</v>
      </c>
      <c r="O334" s="253">
        <f>ROUND(E334*N334,2)</f>
        <v>0</v>
      </c>
      <c r="P334" s="253">
        <v>0</v>
      </c>
      <c r="Q334" s="253">
        <f>ROUND(E334*P334,2)</f>
        <v>0</v>
      </c>
      <c r="R334" s="255"/>
      <c r="S334" s="255" t="s">
        <v>195</v>
      </c>
      <c r="T334" s="256" t="s">
        <v>196</v>
      </c>
      <c r="U334" s="220">
        <v>0.03</v>
      </c>
      <c r="V334" s="220">
        <f>ROUND(E334*U334,2)</f>
        <v>0.6</v>
      </c>
      <c r="W334" s="220"/>
      <c r="X334" s="220" t="s">
        <v>231</v>
      </c>
      <c r="Y334" s="220" t="s">
        <v>197</v>
      </c>
      <c r="Z334" s="209"/>
      <c r="AA334" s="209"/>
      <c r="AB334" s="209"/>
      <c r="AC334" s="209"/>
      <c r="AD334" s="209"/>
      <c r="AE334" s="209"/>
      <c r="AF334" s="209"/>
      <c r="AG334" s="209" t="s">
        <v>232</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33">
        <v>86</v>
      </c>
      <c r="B335" s="234" t="s">
        <v>867</v>
      </c>
      <c r="C335" s="243" t="s">
        <v>868</v>
      </c>
      <c r="D335" s="235" t="s">
        <v>230</v>
      </c>
      <c r="E335" s="236">
        <v>19.940000000000001</v>
      </c>
      <c r="F335" s="237"/>
      <c r="G335" s="238">
        <f>ROUND(E335*F335,2)</f>
        <v>0</v>
      </c>
      <c r="H335" s="237"/>
      <c r="I335" s="238">
        <f>ROUND(E335*H335,2)</f>
        <v>0</v>
      </c>
      <c r="J335" s="237"/>
      <c r="K335" s="238">
        <f>ROUND(E335*J335,2)</f>
        <v>0</v>
      </c>
      <c r="L335" s="238">
        <v>21</v>
      </c>
      <c r="M335" s="238">
        <f>G335*(1+L335/100)</f>
        <v>0</v>
      </c>
      <c r="N335" s="236">
        <v>1.1999999999999999E-3</v>
      </c>
      <c r="O335" s="236">
        <f>ROUND(E335*N335,2)</f>
        <v>0.02</v>
      </c>
      <c r="P335" s="236">
        <v>0</v>
      </c>
      <c r="Q335" s="236">
        <f>ROUND(E335*P335,2)</f>
        <v>0</v>
      </c>
      <c r="R335" s="238"/>
      <c r="S335" s="238" t="s">
        <v>195</v>
      </c>
      <c r="T335" s="239" t="s">
        <v>196</v>
      </c>
      <c r="U335" s="220">
        <v>0</v>
      </c>
      <c r="V335" s="220">
        <f>ROUND(E335*U335,2)</f>
        <v>0</v>
      </c>
      <c r="W335" s="220"/>
      <c r="X335" s="220" t="s">
        <v>231</v>
      </c>
      <c r="Y335" s="220" t="s">
        <v>197</v>
      </c>
      <c r="Z335" s="209"/>
      <c r="AA335" s="209"/>
      <c r="AB335" s="209"/>
      <c r="AC335" s="209"/>
      <c r="AD335" s="209"/>
      <c r="AE335" s="209"/>
      <c r="AF335" s="209"/>
      <c r="AG335" s="209" t="s">
        <v>232</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v>87</v>
      </c>
      <c r="B336" s="217" t="s">
        <v>869</v>
      </c>
      <c r="C336" s="262" t="s">
        <v>790</v>
      </c>
      <c r="D336" s="218" t="s">
        <v>0</v>
      </c>
      <c r="E336" s="260"/>
      <c r="F336" s="221"/>
      <c r="G336" s="220">
        <f>ROUND(E336*F336,2)</f>
        <v>0</v>
      </c>
      <c r="H336" s="221"/>
      <c r="I336" s="220">
        <f>ROUND(E336*H336,2)</f>
        <v>0</v>
      </c>
      <c r="J336" s="221"/>
      <c r="K336" s="220">
        <f>ROUND(E336*J336,2)</f>
        <v>0</v>
      </c>
      <c r="L336" s="220">
        <v>21</v>
      </c>
      <c r="M336" s="220">
        <f>G336*(1+L336/100)</f>
        <v>0</v>
      </c>
      <c r="N336" s="219">
        <v>0</v>
      </c>
      <c r="O336" s="219">
        <f>ROUND(E336*N336,2)</f>
        <v>0</v>
      </c>
      <c r="P336" s="219">
        <v>0</v>
      </c>
      <c r="Q336" s="219">
        <f>ROUND(E336*P336,2)</f>
        <v>0</v>
      </c>
      <c r="R336" s="220"/>
      <c r="S336" s="220" t="s">
        <v>759</v>
      </c>
      <c r="T336" s="220" t="s">
        <v>196</v>
      </c>
      <c r="U336" s="220">
        <v>0</v>
      </c>
      <c r="V336" s="220">
        <f>ROUND(E336*U336,2)</f>
        <v>0</v>
      </c>
      <c r="W336" s="220"/>
      <c r="X336" s="220" t="s">
        <v>760</v>
      </c>
      <c r="Y336" s="220" t="s">
        <v>197</v>
      </c>
      <c r="Z336" s="209"/>
      <c r="AA336" s="209"/>
      <c r="AB336" s="209"/>
      <c r="AC336" s="209"/>
      <c r="AD336" s="209"/>
      <c r="AE336" s="209"/>
      <c r="AF336" s="209"/>
      <c r="AG336" s="209" t="s">
        <v>761</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x14ac:dyDescent="0.2">
      <c r="A337" s="223" t="s">
        <v>190</v>
      </c>
      <c r="B337" s="224" t="s">
        <v>141</v>
      </c>
      <c r="C337" s="242" t="s">
        <v>142</v>
      </c>
      <c r="D337" s="225"/>
      <c r="E337" s="226"/>
      <c r="F337" s="227"/>
      <c r="G337" s="227">
        <f>SUMIF(AG338:AG348,"&lt;&gt;NOR",G338:G348)</f>
        <v>0</v>
      </c>
      <c r="H337" s="227"/>
      <c r="I337" s="227">
        <f>SUM(I338:I348)</f>
        <v>0</v>
      </c>
      <c r="J337" s="227"/>
      <c r="K337" s="227">
        <f>SUM(K338:K348)</f>
        <v>0</v>
      </c>
      <c r="L337" s="227"/>
      <c r="M337" s="227">
        <f>SUM(M338:M348)</f>
        <v>0</v>
      </c>
      <c r="N337" s="226"/>
      <c r="O337" s="226">
        <f>SUM(O338:O348)</f>
        <v>0.37</v>
      </c>
      <c r="P337" s="226"/>
      <c r="Q337" s="226">
        <f>SUM(Q338:Q348)</f>
        <v>0</v>
      </c>
      <c r="R337" s="227"/>
      <c r="S337" s="227"/>
      <c r="T337" s="228"/>
      <c r="U337" s="222"/>
      <c r="V337" s="222">
        <f>SUM(V338:V348)</f>
        <v>43.019999999999996</v>
      </c>
      <c r="W337" s="222"/>
      <c r="X337" s="222"/>
      <c r="Y337" s="222"/>
      <c r="AG337" t="s">
        <v>191</v>
      </c>
    </row>
    <row r="338" spans="1:60" ht="22.5" outlineLevel="1" x14ac:dyDescent="0.2">
      <c r="A338" s="233">
        <v>88</v>
      </c>
      <c r="B338" s="234" t="s">
        <v>870</v>
      </c>
      <c r="C338" s="243" t="s">
        <v>871</v>
      </c>
      <c r="D338" s="235" t="s">
        <v>333</v>
      </c>
      <c r="E338" s="236">
        <v>79.965999999999994</v>
      </c>
      <c r="F338" s="237"/>
      <c r="G338" s="238">
        <f>ROUND(E338*F338,2)</f>
        <v>0</v>
      </c>
      <c r="H338" s="237"/>
      <c r="I338" s="238">
        <f>ROUND(E338*H338,2)</f>
        <v>0</v>
      </c>
      <c r="J338" s="237"/>
      <c r="K338" s="238">
        <f>ROUND(E338*J338,2)</f>
        <v>0</v>
      </c>
      <c r="L338" s="238">
        <v>21</v>
      </c>
      <c r="M338" s="238">
        <f>G338*(1+L338/100)</f>
        <v>0</v>
      </c>
      <c r="N338" s="236">
        <v>2.0000000000000002E-5</v>
      </c>
      <c r="O338" s="236">
        <f>ROUND(E338*N338,2)</f>
        <v>0</v>
      </c>
      <c r="P338" s="236">
        <v>0</v>
      </c>
      <c r="Q338" s="236">
        <f>ROUND(E338*P338,2)</f>
        <v>0</v>
      </c>
      <c r="R338" s="238"/>
      <c r="S338" s="238" t="s">
        <v>195</v>
      </c>
      <c r="T338" s="239" t="s">
        <v>196</v>
      </c>
      <c r="U338" s="220">
        <v>8.7999999999999995E-2</v>
      </c>
      <c r="V338" s="220">
        <f>ROUND(E338*U338,2)</f>
        <v>7.04</v>
      </c>
      <c r="W338" s="220"/>
      <c r="X338" s="220" t="s">
        <v>231</v>
      </c>
      <c r="Y338" s="220" t="s">
        <v>197</v>
      </c>
      <c r="Z338" s="209"/>
      <c r="AA338" s="209"/>
      <c r="AB338" s="209"/>
      <c r="AC338" s="209"/>
      <c r="AD338" s="209"/>
      <c r="AE338" s="209"/>
      <c r="AF338" s="209"/>
      <c r="AG338" s="209" t="s">
        <v>232</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2" x14ac:dyDescent="0.2">
      <c r="A339" s="216"/>
      <c r="B339" s="217"/>
      <c r="C339" s="257" t="s">
        <v>872</v>
      </c>
      <c r="D339" s="248"/>
      <c r="E339" s="249">
        <v>22.8</v>
      </c>
      <c r="F339" s="220"/>
      <c r="G339" s="220"/>
      <c r="H339" s="220"/>
      <c r="I339" s="220"/>
      <c r="J339" s="220"/>
      <c r="K339" s="220"/>
      <c r="L339" s="220"/>
      <c r="M339" s="220"/>
      <c r="N339" s="219"/>
      <c r="O339" s="219"/>
      <c r="P339" s="219"/>
      <c r="Q339" s="219"/>
      <c r="R339" s="220"/>
      <c r="S339" s="220"/>
      <c r="T339" s="220"/>
      <c r="U339" s="220"/>
      <c r="V339" s="220"/>
      <c r="W339" s="220"/>
      <c r="X339" s="220"/>
      <c r="Y339" s="220"/>
      <c r="Z339" s="209"/>
      <c r="AA339" s="209"/>
      <c r="AB339" s="209"/>
      <c r="AC339" s="209"/>
      <c r="AD339" s="209"/>
      <c r="AE339" s="209"/>
      <c r="AF339" s="209"/>
      <c r="AG339" s="209" t="s">
        <v>234</v>
      </c>
      <c r="AH339" s="209">
        <v>0</v>
      </c>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3" x14ac:dyDescent="0.2">
      <c r="A340" s="216"/>
      <c r="B340" s="217"/>
      <c r="C340" s="257" t="s">
        <v>873</v>
      </c>
      <c r="D340" s="248"/>
      <c r="E340" s="249">
        <v>1.84</v>
      </c>
      <c r="F340" s="220"/>
      <c r="G340" s="220"/>
      <c r="H340" s="220"/>
      <c r="I340" s="220"/>
      <c r="J340" s="220"/>
      <c r="K340" s="220"/>
      <c r="L340" s="220"/>
      <c r="M340" s="220"/>
      <c r="N340" s="219"/>
      <c r="O340" s="219"/>
      <c r="P340" s="219"/>
      <c r="Q340" s="219"/>
      <c r="R340" s="220"/>
      <c r="S340" s="220"/>
      <c r="T340" s="220"/>
      <c r="U340" s="220"/>
      <c r="V340" s="220"/>
      <c r="W340" s="220"/>
      <c r="X340" s="220"/>
      <c r="Y340" s="220"/>
      <c r="Z340" s="209"/>
      <c r="AA340" s="209"/>
      <c r="AB340" s="209"/>
      <c r="AC340" s="209"/>
      <c r="AD340" s="209"/>
      <c r="AE340" s="209"/>
      <c r="AF340" s="209"/>
      <c r="AG340" s="209" t="s">
        <v>234</v>
      </c>
      <c r="AH340" s="209">
        <v>0</v>
      </c>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3" x14ac:dyDescent="0.2">
      <c r="A341" s="216"/>
      <c r="B341" s="217"/>
      <c r="C341" s="257" t="s">
        <v>874</v>
      </c>
      <c r="D341" s="248"/>
      <c r="E341" s="249">
        <v>55.33</v>
      </c>
      <c r="F341" s="220"/>
      <c r="G341" s="220"/>
      <c r="H341" s="220"/>
      <c r="I341" s="220"/>
      <c r="J341" s="220"/>
      <c r="K341" s="220"/>
      <c r="L341" s="220"/>
      <c r="M341" s="220"/>
      <c r="N341" s="219"/>
      <c r="O341" s="219"/>
      <c r="P341" s="219"/>
      <c r="Q341" s="219"/>
      <c r="R341" s="220"/>
      <c r="S341" s="220"/>
      <c r="T341" s="220"/>
      <c r="U341" s="220"/>
      <c r="V341" s="220"/>
      <c r="W341" s="220"/>
      <c r="X341" s="220"/>
      <c r="Y341" s="220"/>
      <c r="Z341" s="209"/>
      <c r="AA341" s="209"/>
      <c r="AB341" s="209"/>
      <c r="AC341" s="209"/>
      <c r="AD341" s="209"/>
      <c r="AE341" s="209"/>
      <c r="AF341" s="209"/>
      <c r="AG341" s="209" t="s">
        <v>234</v>
      </c>
      <c r="AH341" s="209">
        <v>0</v>
      </c>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33">
        <v>89</v>
      </c>
      <c r="B342" s="234" t="s">
        <v>875</v>
      </c>
      <c r="C342" s="243" t="s">
        <v>876</v>
      </c>
      <c r="D342" s="235" t="s">
        <v>230</v>
      </c>
      <c r="E342" s="236">
        <v>79.965999999999994</v>
      </c>
      <c r="F342" s="237"/>
      <c r="G342" s="238">
        <f>ROUND(E342*F342,2)</f>
        <v>0</v>
      </c>
      <c r="H342" s="237"/>
      <c r="I342" s="238">
        <f>ROUND(E342*H342,2)</f>
        <v>0</v>
      </c>
      <c r="J342" s="237"/>
      <c r="K342" s="238">
        <f>ROUND(E342*J342,2)</f>
        <v>0</v>
      </c>
      <c r="L342" s="238">
        <v>21</v>
      </c>
      <c r="M342" s="238">
        <f>G342*(1+L342/100)</f>
        <v>0</v>
      </c>
      <c r="N342" s="236">
        <v>4.0699999999999998E-3</v>
      </c>
      <c r="O342" s="236">
        <f>ROUND(E342*N342,2)</f>
        <v>0.33</v>
      </c>
      <c r="P342" s="236">
        <v>0</v>
      </c>
      <c r="Q342" s="236">
        <f>ROUND(E342*P342,2)</f>
        <v>0</v>
      </c>
      <c r="R342" s="238"/>
      <c r="S342" s="238" t="s">
        <v>195</v>
      </c>
      <c r="T342" s="239" t="s">
        <v>196</v>
      </c>
      <c r="U342" s="220">
        <v>0.45</v>
      </c>
      <c r="V342" s="220">
        <f>ROUND(E342*U342,2)</f>
        <v>35.979999999999997</v>
      </c>
      <c r="W342" s="220"/>
      <c r="X342" s="220" t="s">
        <v>231</v>
      </c>
      <c r="Y342" s="220" t="s">
        <v>197</v>
      </c>
      <c r="Z342" s="209"/>
      <c r="AA342" s="209"/>
      <c r="AB342" s="209"/>
      <c r="AC342" s="209"/>
      <c r="AD342" s="209"/>
      <c r="AE342" s="209"/>
      <c r="AF342" s="209"/>
      <c r="AG342" s="209" t="s">
        <v>232</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2" x14ac:dyDescent="0.2">
      <c r="A343" s="216"/>
      <c r="B343" s="217"/>
      <c r="C343" s="257" t="s">
        <v>872</v>
      </c>
      <c r="D343" s="248"/>
      <c r="E343" s="249">
        <v>22.8</v>
      </c>
      <c r="F343" s="220"/>
      <c r="G343" s="220"/>
      <c r="H343" s="220"/>
      <c r="I343" s="220"/>
      <c r="J343" s="220"/>
      <c r="K343" s="220"/>
      <c r="L343" s="220"/>
      <c r="M343" s="220"/>
      <c r="N343" s="219"/>
      <c r="O343" s="219"/>
      <c r="P343" s="219"/>
      <c r="Q343" s="219"/>
      <c r="R343" s="220"/>
      <c r="S343" s="220"/>
      <c r="T343" s="220"/>
      <c r="U343" s="220"/>
      <c r="V343" s="220"/>
      <c r="W343" s="220"/>
      <c r="X343" s="220"/>
      <c r="Y343" s="220"/>
      <c r="Z343" s="209"/>
      <c r="AA343" s="209"/>
      <c r="AB343" s="209"/>
      <c r="AC343" s="209"/>
      <c r="AD343" s="209"/>
      <c r="AE343" s="209"/>
      <c r="AF343" s="209"/>
      <c r="AG343" s="209" t="s">
        <v>234</v>
      </c>
      <c r="AH343" s="209">
        <v>0</v>
      </c>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3" x14ac:dyDescent="0.2">
      <c r="A344" s="216"/>
      <c r="B344" s="217"/>
      <c r="C344" s="257" t="s">
        <v>873</v>
      </c>
      <c r="D344" s="248"/>
      <c r="E344" s="249">
        <v>1.84</v>
      </c>
      <c r="F344" s="220"/>
      <c r="G344" s="220"/>
      <c r="H344" s="220"/>
      <c r="I344" s="220"/>
      <c r="J344" s="220"/>
      <c r="K344" s="220"/>
      <c r="L344" s="220"/>
      <c r="M344" s="220"/>
      <c r="N344" s="219"/>
      <c r="O344" s="219"/>
      <c r="P344" s="219"/>
      <c r="Q344" s="219"/>
      <c r="R344" s="220"/>
      <c r="S344" s="220"/>
      <c r="T344" s="220"/>
      <c r="U344" s="220"/>
      <c r="V344" s="220"/>
      <c r="W344" s="220"/>
      <c r="X344" s="220"/>
      <c r="Y344" s="220"/>
      <c r="Z344" s="209"/>
      <c r="AA344" s="209"/>
      <c r="AB344" s="209"/>
      <c r="AC344" s="209"/>
      <c r="AD344" s="209"/>
      <c r="AE344" s="209"/>
      <c r="AF344" s="209"/>
      <c r="AG344" s="209" t="s">
        <v>234</v>
      </c>
      <c r="AH344" s="209">
        <v>0</v>
      </c>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3" x14ac:dyDescent="0.2">
      <c r="A345" s="216"/>
      <c r="B345" s="217"/>
      <c r="C345" s="257" t="s">
        <v>874</v>
      </c>
      <c r="D345" s="248"/>
      <c r="E345" s="249">
        <v>55.33</v>
      </c>
      <c r="F345" s="220"/>
      <c r="G345" s="220"/>
      <c r="H345" s="220"/>
      <c r="I345" s="220"/>
      <c r="J345" s="220"/>
      <c r="K345" s="220"/>
      <c r="L345" s="220"/>
      <c r="M345" s="220"/>
      <c r="N345" s="219"/>
      <c r="O345" s="219"/>
      <c r="P345" s="219"/>
      <c r="Q345" s="219"/>
      <c r="R345" s="220"/>
      <c r="S345" s="220"/>
      <c r="T345" s="220"/>
      <c r="U345" s="220"/>
      <c r="V345" s="220"/>
      <c r="W345" s="220"/>
      <c r="X345" s="220"/>
      <c r="Y345" s="220"/>
      <c r="Z345" s="209"/>
      <c r="AA345" s="209"/>
      <c r="AB345" s="209"/>
      <c r="AC345" s="209"/>
      <c r="AD345" s="209"/>
      <c r="AE345" s="209"/>
      <c r="AF345" s="209"/>
      <c r="AG345" s="209" t="s">
        <v>234</v>
      </c>
      <c r="AH345" s="209">
        <v>0</v>
      </c>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33">
        <v>90</v>
      </c>
      <c r="B346" s="234" t="s">
        <v>877</v>
      </c>
      <c r="C346" s="243" t="s">
        <v>878</v>
      </c>
      <c r="D346" s="235" t="s">
        <v>333</v>
      </c>
      <c r="E346" s="236">
        <v>87.962599999999995</v>
      </c>
      <c r="F346" s="237"/>
      <c r="G346" s="238">
        <f>ROUND(E346*F346,2)</f>
        <v>0</v>
      </c>
      <c r="H346" s="237"/>
      <c r="I346" s="238">
        <f>ROUND(E346*H346,2)</f>
        <v>0</v>
      </c>
      <c r="J346" s="237"/>
      <c r="K346" s="238">
        <f>ROUND(E346*J346,2)</f>
        <v>0</v>
      </c>
      <c r="L346" s="238">
        <v>21</v>
      </c>
      <c r="M346" s="238">
        <f>G346*(1+L346/100)</f>
        <v>0</v>
      </c>
      <c r="N346" s="236">
        <v>5.0000000000000001E-4</v>
      </c>
      <c r="O346" s="236">
        <f>ROUND(E346*N346,2)</f>
        <v>0.04</v>
      </c>
      <c r="P346" s="236">
        <v>0</v>
      </c>
      <c r="Q346" s="236">
        <f>ROUND(E346*P346,2)</f>
        <v>0</v>
      </c>
      <c r="R346" s="238"/>
      <c r="S346" s="238" t="s">
        <v>195</v>
      </c>
      <c r="T346" s="239" t="s">
        <v>196</v>
      </c>
      <c r="U346" s="220">
        <v>0</v>
      </c>
      <c r="V346" s="220">
        <f>ROUND(E346*U346,2)</f>
        <v>0</v>
      </c>
      <c r="W346" s="220"/>
      <c r="X346" s="220" t="s">
        <v>605</v>
      </c>
      <c r="Y346" s="220" t="s">
        <v>197</v>
      </c>
      <c r="Z346" s="209"/>
      <c r="AA346" s="209"/>
      <c r="AB346" s="209"/>
      <c r="AC346" s="209"/>
      <c r="AD346" s="209"/>
      <c r="AE346" s="209"/>
      <c r="AF346" s="209"/>
      <c r="AG346" s="209" t="s">
        <v>606</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2" x14ac:dyDescent="0.2">
      <c r="A347" s="216"/>
      <c r="B347" s="217"/>
      <c r="C347" s="257" t="s">
        <v>879</v>
      </c>
      <c r="D347" s="248"/>
      <c r="E347" s="249">
        <v>87.96</v>
      </c>
      <c r="F347" s="220"/>
      <c r="G347" s="220"/>
      <c r="H347" s="220"/>
      <c r="I347" s="220"/>
      <c r="J347" s="220"/>
      <c r="K347" s="220"/>
      <c r="L347" s="220"/>
      <c r="M347" s="220"/>
      <c r="N347" s="219"/>
      <c r="O347" s="219"/>
      <c r="P347" s="219"/>
      <c r="Q347" s="219"/>
      <c r="R347" s="220"/>
      <c r="S347" s="220"/>
      <c r="T347" s="220"/>
      <c r="U347" s="220"/>
      <c r="V347" s="220"/>
      <c r="W347" s="220"/>
      <c r="X347" s="220"/>
      <c r="Y347" s="220"/>
      <c r="Z347" s="209"/>
      <c r="AA347" s="209"/>
      <c r="AB347" s="209"/>
      <c r="AC347" s="209"/>
      <c r="AD347" s="209"/>
      <c r="AE347" s="209"/>
      <c r="AF347" s="209"/>
      <c r="AG347" s="209" t="s">
        <v>234</v>
      </c>
      <c r="AH347" s="209">
        <v>0</v>
      </c>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v>91</v>
      </c>
      <c r="B348" s="217" t="s">
        <v>880</v>
      </c>
      <c r="C348" s="262" t="s">
        <v>790</v>
      </c>
      <c r="D348" s="218" t="s">
        <v>0</v>
      </c>
      <c r="E348" s="260"/>
      <c r="F348" s="221"/>
      <c r="G348" s="220">
        <f>ROUND(E348*F348,2)</f>
        <v>0</v>
      </c>
      <c r="H348" s="221"/>
      <c r="I348" s="220">
        <f>ROUND(E348*H348,2)</f>
        <v>0</v>
      </c>
      <c r="J348" s="221"/>
      <c r="K348" s="220">
        <f>ROUND(E348*J348,2)</f>
        <v>0</v>
      </c>
      <c r="L348" s="220">
        <v>21</v>
      </c>
      <c r="M348" s="220">
        <f>G348*(1+L348/100)</f>
        <v>0</v>
      </c>
      <c r="N348" s="219">
        <v>0</v>
      </c>
      <c r="O348" s="219">
        <f>ROUND(E348*N348,2)</f>
        <v>0</v>
      </c>
      <c r="P348" s="219">
        <v>0</v>
      </c>
      <c r="Q348" s="219">
        <f>ROUND(E348*P348,2)</f>
        <v>0</v>
      </c>
      <c r="R348" s="220"/>
      <c r="S348" s="220" t="s">
        <v>759</v>
      </c>
      <c r="T348" s="220" t="s">
        <v>196</v>
      </c>
      <c r="U348" s="220">
        <v>0</v>
      </c>
      <c r="V348" s="220">
        <f>ROUND(E348*U348,2)</f>
        <v>0</v>
      </c>
      <c r="W348" s="220"/>
      <c r="X348" s="220" t="s">
        <v>760</v>
      </c>
      <c r="Y348" s="220" t="s">
        <v>197</v>
      </c>
      <c r="Z348" s="209"/>
      <c r="AA348" s="209"/>
      <c r="AB348" s="209"/>
      <c r="AC348" s="209"/>
      <c r="AD348" s="209"/>
      <c r="AE348" s="209"/>
      <c r="AF348" s="209"/>
      <c r="AG348" s="209" t="s">
        <v>761</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x14ac:dyDescent="0.2">
      <c r="A349" s="223" t="s">
        <v>190</v>
      </c>
      <c r="B349" s="224" t="s">
        <v>143</v>
      </c>
      <c r="C349" s="242" t="s">
        <v>144</v>
      </c>
      <c r="D349" s="225"/>
      <c r="E349" s="226"/>
      <c r="F349" s="227"/>
      <c r="G349" s="227">
        <f>SUMIF(AG350:AG354,"&lt;&gt;NOR",G350:G354)</f>
        <v>0</v>
      </c>
      <c r="H349" s="227"/>
      <c r="I349" s="227">
        <f>SUM(I350:I354)</f>
        <v>0</v>
      </c>
      <c r="J349" s="227"/>
      <c r="K349" s="227">
        <f>SUM(K350:K354)</f>
        <v>0</v>
      </c>
      <c r="L349" s="227"/>
      <c r="M349" s="227">
        <f>SUM(M350:M354)</f>
        <v>0</v>
      </c>
      <c r="N349" s="226"/>
      <c r="O349" s="226">
        <f>SUM(O350:O354)</f>
        <v>1.29</v>
      </c>
      <c r="P349" s="226"/>
      <c r="Q349" s="226">
        <f>SUM(Q350:Q354)</f>
        <v>0</v>
      </c>
      <c r="R349" s="227"/>
      <c r="S349" s="227"/>
      <c r="T349" s="228"/>
      <c r="U349" s="222"/>
      <c r="V349" s="222">
        <f>SUM(V350:V354)</f>
        <v>0</v>
      </c>
      <c r="W349" s="222"/>
      <c r="X349" s="222"/>
      <c r="Y349" s="222"/>
      <c r="AG349" t="s">
        <v>191</v>
      </c>
    </row>
    <row r="350" spans="1:60" outlineLevel="1" x14ac:dyDescent="0.2">
      <c r="A350" s="233">
        <v>92</v>
      </c>
      <c r="B350" s="234" t="s">
        <v>881</v>
      </c>
      <c r="C350" s="243" t="s">
        <v>882</v>
      </c>
      <c r="D350" s="235" t="s">
        <v>230</v>
      </c>
      <c r="E350" s="236">
        <v>161.51</v>
      </c>
      <c r="F350" s="237"/>
      <c r="G350" s="238">
        <f>ROUND(E350*F350,2)</f>
        <v>0</v>
      </c>
      <c r="H350" s="237"/>
      <c r="I350" s="238">
        <f>ROUND(E350*H350,2)</f>
        <v>0</v>
      </c>
      <c r="J350" s="237"/>
      <c r="K350" s="238">
        <f>ROUND(E350*J350,2)</f>
        <v>0</v>
      </c>
      <c r="L350" s="238">
        <v>21</v>
      </c>
      <c r="M350" s="238">
        <f>G350*(1+L350/100)</f>
        <v>0</v>
      </c>
      <c r="N350" s="236">
        <v>8.0000000000000002E-3</v>
      </c>
      <c r="O350" s="236">
        <f>ROUND(E350*N350,2)</f>
        <v>1.29</v>
      </c>
      <c r="P350" s="236">
        <v>0</v>
      </c>
      <c r="Q350" s="236">
        <f>ROUND(E350*P350,2)</f>
        <v>0</v>
      </c>
      <c r="R350" s="238"/>
      <c r="S350" s="238" t="s">
        <v>195</v>
      </c>
      <c r="T350" s="239" t="s">
        <v>196</v>
      </c>
      <c r="U350" s="220">
        <v>0</v>
      </c>
      <c r="V350" s="220">
        <f>ROUND(E350*U350,2)</f>
        <v>0</v>
      </c>
      <c r="W350" s="220"/>
      <c r="X350" s="220" t="s">
        <v>231</v>
      </c>
      <c r="Y350" s="220" t="s">
        <v>197</v>
      </c>
      <c r="Z350" s="209"/>
      <c r="AA350" s="209"/>
      <c r="AB350" s="209"/>
      <c r="AC350" s="209"/>
      <c r="AD350" s="209"/>
      <c r="AE350" s="209"/>
      <c r="AF350" s="209"/>
      <c r="AG350" s="209" t="s">
        <v>232</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2" x14ac:dyDescent="0.2">
      <c r="A351" s="216"/>
      <c r="B351" s="217"/>
      <c r="C351" s="257" t="s">
        <v>883</v>
      </c>
      <c r="D351" s="248"/>
      <c r="E351" s="249">
        <v>78.66</v>
      </c>
      <c r="F351" s="220"/>
      <c r="G351" s="220"/>
      <c r="H351" s="220"/>
      <c r="I351" s="220"/>
      <c r="J351" s="220"/>
      <c r="K351" s="220"/>
      <c r="L351" s="220"/>
      <c r="M351" s="220"/>
      <c r="N351" s="219"/>
      <c r="O351" s="219"/>
      <c r="P351" s="219"/>
      <c r="Q351" s="219"/>
      <c r="R351" s="220"/>
      <c r="S351" s="220"/>
      <c r="T351" s="220"/>
      <c r="U351" s="220"/>
      <c r="V351" s="220"/>
      <c r="W351" s="220"/>
      <c r="X351" s="220"/>
      <c r="Y351" s="220"/>
      <c r="Z351" s="209"/>
      <c r="AA351" s="209"/>
      <c r="AB351" s="209"/>
      <c r="AC351" s="209"/>
      <c r="AD351" s="209"/>
      <c r="AE351" s="209"/>
      <c r="AF351" s="209"/>
      <c r="AG351" s="209" t="s">
        <v>234</v>
      </c>
      <c r="AH351" s="209">
        <v>0</v>
      </c>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3" x14ac:dyDescent="0.2">
      <c r="A352" s="216"/>
      <c r="B352" s="217"/>
      <c r="C352" s="257" t="s">
        <v>884</v>
      </c>
      <c r="D352" s="248"/>
      <c r="E352" s="249">
        <v>79.13</v>
      </c>
      <c r="F352" s="220"/>
      <c r="G352" s="220"/>
      <c r="H352" s="220"/>
      <c r="I352" s="220"/>
      <c r="J352" s="220"/>
      <c r="K352" s="220"/>
      <c r="L352" s="220"/>
      <c r="M352" s="220"/>
      <c r="N352" s="219"/>
      <c r="O352" s="219"/>
      <c r="P352" s="219"/>
      <c r="Q352" s="219"/>
      <c r="R352" s="220"/>
      <c r="S352" s="220"/>
      <c r="T352" s="220"/>
      <c r="U352" s="220"/>
      <c r="V352" s="220"/>
      <c r="W352" s="220"/>
      <c r="X352" s="220"/>
      <c r="Y352" s="220"/>
      <c r="Z352" s="209"/>
      <c r="AA352" s="209"/>
      <c r="AB352" s="209"/>
      <c r="AC352" s="209"/>
      <c r="AD352" s="209"/>
      <c r="AE352" s="209"/>
      <c r="AF352" s="209"/>
      <c r="AG352" s="209" t="s">
        <v>234</v>
      </c>
      <c r="AH352" s="209">
        <v>0</v>
      </c>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3" x14ac:dyDescent="0.2">
      <c r="A353" s="216"/>
      <c r="B353" s="217"/>
      <c r="C353" s="257" t="s">
        <v>885</v>
      </c>
      <c r="D353" s="248"/>
      <c r="E353" s="249">
        <v>3.72</v>
      </c>
      <c r="F353" s="220"/>
      <c r="G353" s="220"/>
      <c r="H353" s="220"/>
      <c r="I353" s="220"/>
      <c r="J353" s="220"/>
      <c r="K353" s="220"/>
      <c r="L353" s="220"/>
      <c r="M353" s="220"/>
      <c r="N353" s="219"/>
      <c r="O353" s="219"/>
      <c r="P353" s="219"/>
      <c r="Q353" s="219"/>
      <c r="R353" s="220"/>
      <c r="S353" s="220"/>
      <c r="T353" s="220"/>
      <c r="U353" s="220"/>
      <c r="V353" s="220"/>
      <c r="W353" s="220"/>
      <c r="X353" s="220"/>
      <c r="Y353" s="220"/>
      <c r="Z353" s="209"/>
      <c r="AA353" s="209"/>
      <c r="AB353" s="209"/>
      <c r="AC353" s="209"/>
      <c r="AD353" s="209"/>
      <c r="AE353" s="209"/>
      <c r="AF353" s="209"/>
      <c r="AG353" s="209" t="s">
        <v>234</v>
      </c>
      <c r="AH353" s="209">
        <v>0</v>
      </c>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v>93</v>
      </c>
      <c r="B354" s="217" t="s">
        <v>886</v>
      </c>
      <c r="C354" s="262" t="s">
        <v>790</v>
      </c>
      <c r="D354" s="218" t="s">
        <v>0</v>
      </c>
      <c r="E354" s="260"/>
      <c r="F354" s="221"/>
      <c r="G354" s="220">
        <f>ROUND(E354*F354,2)</f>
        <v>0</v>
      </c>
      <c r="H354" s="221"/>
      <c r="I354" s="220">
        <f>ROUND(E354*H354,2)</f>
        <v>0</v>
      </c>
      <c r="J354" s="221"/>
      <c r="K354" s="220">
        <f>ROUND(E354*J354,2)</f>
        <v>0</v>
      </c>
      <c r="L354" s="220">
        <v>21</v>
      </c>
      <c r="M354" s="220">
        <f>G354*(1+L354/100)</f>
        <v>0</v>
      </c>
      <c r="N354" s="219">
        <v>0</v>
      </c>
      <c r="O354" s="219">
        <f>ROUND(E354*N354,2)</f>
        <v>0</v>
      </c>
      <c r="P354" s="219">
        <v>0</v>
      </c>
      <c r="Q354" s="219">
        <f>ROUND(E354*P354,2)</f>
        <v>0</v>
      </c>
      <c r="R354" s="220"/>
      <c r="S354" s="220" t="s">
        <v>759</v>
      </c>
      <c r="T354" s="220" t="s">
        <v>196</v>
      </c>
      <c r="U354" s="220">
        <v>0</v>
      </c>
      <c r="V354" s="220">
        <f>ROUND(E354*U354,2)</f>
        <v>0</v>
      </c>
      <c r="W354" s="220"/>
      <c r="X354" s="220" t="s">
        <v>760</v>
      </c>
      <c r="Y354" s="220" t="s">
        <v>197</v>
      </c>
      <c r="Z354" s="209"/>
      <c r="AA354" s="209"/>
      <c r="AB354" s="209"/>
      <c r="AC354" s="209"/>
      <c r="AD354" s="209"/>
      <c r="AE354" s="209"/>
      <c r="AF354" s="209"/>
      <c r="AG354" s="209" t="s">
        <v>761</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x14ac:dyDescent="0.2">
      <c r="A355" s="212" t="s">
        <v>190</v>
      </c>
      <c r="B355" s="213" t="s">
        <v>145</v>
      </c>
      <c r="C355" s="246" t="s">
        <v>146</v>
      </c>
      <c r="D355" s="229"/>
      <c r="E355" s="230"/>
      <c r="F355" s="231"/>
      <c r="G355" s="231">
        <f>SUMIF(AG356:AG382,"&lt;&gt;NOR",G356:G382)</f>
        <v>0</v>
      </c>
      <c r="H355" s="231"/>
      <c r="I355" s="231">
        <f>SUM(I356:I382)</f>
        <v>0</v>
      </c>
      <c r="J355" s="231"/>
      <c r="K355" s="231">
        <f>SUM(K356:K382)</f>
        <v>0</v>
      </c>
      <c r="L355" s="231"/>
      <c r="M355" s="231">
        <f>SUM(M356:M382)</f>
        <v>0</v>
      </c>
      <c r="N355" s="230"/>
      <c r="O355" s="230">
        <f>SUM(O356:O382)</f>
        <v>2.4500000000000002</v>
      </c>
      <c r="P355" s="230"/>
      <c r="Q355" s="230">
        <f>SUM(Q356:Q382)</f>
        <v>0</v>
      </c>
      <c r="R355" s="231"/>
      <c r="S355" s="231"/>
      <c r="T355" s="232"/>
      <c r="U355" s="222"/>
      <c r="V355" s="222">
        <f>SUM(V356:V382)</f>
        <v>142.66</v>
      </c>
      <c r="W355" s="222"/>
      <c r="X355" s="222"/>
      <c r="Y355" s="222"/>
      <c r="AG355" t="s">
        <v>191</v>
      </c>
    </row>
    <row r="356" spans="1:60" outlineLevel="1" x14ac:dyDescent="0.2">
      <c r="A356" s="216">
        <v>94</v>
      </c>
      <c r="B356" s="217" t="s">
        <v>887</v>
      </c>
      <c r="C356" s="262" t="s">
        <v>790</v>
      </c>
      <c r="D356" s="218" t="s">
        <v>0</v>
      </c>
      <c r="E356" s="260"/>
      <c r="F356" s="221"/>
      <c r="G356" s="220">
        <f>ROUND(E356*F356,2)</f>
        <v>0</v>
      </c>
      <c r="H356" s="221"/>
      <c r="I356" s="220">
        <f>ROUND(E356*H356,2)</f>
        <v>0</v>
      </c>
      <c r="J356" s="221"/>
      <c r="K356" s="220">
        <f>ROUND(E356*J356,2)</f>
        <v>0</v>
      </c>
      <c r="L356" s="220">
        <v>21</v>
      </c>
      <c r="M356" s="220">
        <f>G356*(1+L356/100)</f>
        <v>0</v>
      </c>
      <c r="N356" s="219">
        <v>0</v>
      </c>
      <c r="O356" s="219">
        <f>ROUND(E356*N356,2)</f>
        <v>0</v>
      </c>
      <c r="P356" s="219">
        <v>0</v>
      </c>
      <c r="Q356" s="219">
        <f>ROUND(E356*P356,2)</f>
        <v>0</v>
      </c>
      <c r="R356" s="220"/>
      <c r="S356" s="220" t="s">
        <v>759</v>
      </c>
      <c r="T356" s="220" t="s">
        <v>196</v>
      </c>
      <c r="U356" s="220">
        <v>0</v>
      </c>
      <c r="V356" s="220">
        <f>ROUND(E356*U356,2)</f>
        <v>0</v>
      </c>
      <c r="W356" s="220"/>
      <c r="X356" s="220" t="s">
        <v>760</v>
      </c>
      <c r="Y356" s="220" t="s">
        <v>197</v>
      </c>
      <c r="Z356" s="209"/>
      <c r="AA356" s="209"/>
      <c r="AB356" s="209"/>
      <c r="AC356" s="209"/>
      <c r="AD356" s="209"/>
      <c r="AE356" s="209"/>
      <c r="AF356" s="209"/>
      <c r="AG356" s="209" t="s">
        <v>761</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33">
        <v>95</v>
      </c>
      <c r="B357" s="234" t="s">
        <v>888</v>
      </c>
      <c r="C357" s="243" t="s">
        <v>889</v>
      </c>
      <c r="D357" s="235" t="s">
        <v>230</v>
      </c>
      <c r="E357" s="236">
        <v>88.362250000000003</v>
      </c>
      <c r="F357" s="237"/>
      <c r="G357" s="238">
        <f>ROUND(E357*F357,2)</f>
        <v>0</v>
      </c>
      <c r="H357" s="237"/>
      <c r="I357" s="238">
        <f>ROUND(E357*H357,2)</f>
        <v>0</v>
      </c>
      <c r="J357" s="237"/>
      <c r="K357" s="238">
        <f>ROUND(E357*J357,2)</f>
        <v>0</v>
      </c>
      <c r="L357" s="238">
        <v>21</v>
      </c>
      <c r="M357" s="238">
        <f>G357*(1+L357/100)</f>
        <v>0</v>
      </c>
      <c r="N357" s="236">
        <v>2.1000000000000001E-4</v>
      </c>
      <c r="O357" s="236">
        <f>ROUND(E357*N357,2)</f>
        <v>0.02</v>
      </c>
      <c r="P357" s="236">
        <v>0</v>
      </c>
      <c r="Q357" s="236">
        <f>ROUND(E357*P357,2)</f>
        <v>0</v>
      </c>
      <c r="R357" s="238"/>
      <c r="S357" s="238" t="s">
        <v>195</v>
      </c>
      <c r="T357" s="239" t="s">
        <v>196</v>
      </c>
      <c r="U357" s="220">
        <v>0.05</v>
      </c>
      <c r="V357" s="220">
        <f>ROUND(E357*U357,2)</f>
        <v>4.42</v>
      </c>
      <c r="W357" s="220"/>
      <c r="X357" s="220" t="s">
        <v>231</v>
      </c>
      <c r="Y357" s="220" t="s">
        <v>197</v>
      </c>
      <c r="Z357" s="209"/>
      <c r="AA357" s="209"/>
      <c r="AB357" s="209"/>
      <c r="AC357" s="209"/>
      <c r="AD357" s="209"/>
      <c r="AE357" s="209"/>
      <c r="AF357" s="209"/>
      <c r="AG357" s="209" t="s">
        <v>232</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2" x14ac:dyDescent="0.2">
      <c r="A358" s="216"/>
      <c r="B358" s="217"/>
      <c r="C358" s="244" t="s">
        <v>890</v>
      </c>
      <c r="D358" s="240"/>
      <c r="E358" s="240"/>
      <c r="F358" s="240"/>
      <c r="G358" s="240"/>
      <c r="H358" s="220"/>
      <c r="I358" s="220"/>
      <c r="J358" s="220"/>
      <c r="K358" s="220"/>
      <c r="L358" s="220"/>
      <c r="M358" s="220"/>
      <c r="N358" s="219"/>
      <c r="O358" s="219"/>
      <c r="P358" s="219"/>
      <c r="Q358" s="219"/>
      <c r="R358" s="220"/>
      <c r="S358" s="220"/>
      <c r="T358" s="220"/>
      <c r="U358" s="220"/>
      <c r="V358" s="220"/>
      <c r="W358" s="220"/>
      <c r="X358" s="220"/>
      <c r="Y358" s="220"/>
      <c r="Z358" s="209"/>
      <c r="AA358" s="209"/>
      <c r="AB358" s="209"/>
      <c r="AC358" s="209"/>
      <c r="AD358" s="209"/>
      <c r="AE358" s="209"/>
      <c r="AF358" s="209"/>
      <c r="AG358" s="209" t="s">
        <v>200</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ht="22.5" outlineLevel="1" x14ac:dyDescent="0.2">
      <c r="A359" s="233">
        <v>96</v>
      </c>
      <c r="B359" s="234" t="s">
        <v>891</v>
      </c>
      <c r="C359" s="243" t="s">
        <v>892</v>
      </c>
      <c r="D359" s="235" t="s">
        <v>230</v>
      </c>
      <c r="E359" s="236">
        <v>88.362250000000003</v>
      </c>
      <c r="F359" s="237"/>
      <c r="G359" s="238">
        <f>ROUND(E359*F359,2)</f>
        <v>0</v>
      </c>
      <c r="H359" s="237"/>
      <c r="I359" s="238">
        <f>ROUND(E359*H359,2)</f>
        <v>0</v>
      </c>
      <c r="J359" s="237"/>
      <c r="K359" s="238">
        <f>ROUND(E359*J359,2)</f>
        <v>0</v>
      </c>
      <c r="L359" s="238">
        <v>21</v>
      </c>
      <c r="M359" s="238">
        <f>G359*(1+L359/100)</f>
        <v>0</v>
      </c>
      <c r="N359" s="236">
        <v>5.3499999999999997E-3</v>
      </c>
      <c r="O359" s="236">
        <f>ROUND(E359*N359,2)</f>
        <v>0.47</v>
      </c>
      <c r="P359" s="236">
        <v>0</v>
      </c>
      <c r="Q359" s="236">
        <f>ROUND(E359*P359,2)</f>
        <v>0</v>
      </c>
      <c r="R359" s="238"/>
      <c r="S359" s="238" t="s">
        <v>195</v>
      </c>
      <c r="T359" s="239" t="s">
        <v>196</v>
      </c>
      <c r="U359" s="220">
        <v>1.288</v>
      </c>
      <c r="V359" s="220">
        <f>ROUND(E359*U359,2)</f>
        <v>113.81</v>
      </c>
      <c r="W359" s="220"/>
      <c r="X359" s="220" t="s">
        <v>231</v>
      </c>
      <c r="Y359" s="220" t="s">
        <v>197</v>
      </c>
      <c r="Z359" s="209"/>
      <c r="AA359" s="209"/>
      <c r="AB359" s="209"/>
      <c r="AC359" s="209"/>
      <c r="AD359" s="209"/>
      <c r="AE359" s="209"/>
      <c r="AF359" s="209"/>
      <c r="AG359" s="209" t="s">
        <v>232</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2" x14ac:dyDescent="0.2">
      <c r="A360" s="216"/>
      <c r="B360" s="217"/>
      <c r="C360" s="257" t="s">
        <v>893</v>
      </c>
      <c r="D360" s="248"/>
      <c r="E360" s="249">
        <v>18.52</v>
      </c>
      <c r="F360" s="220"/>
      <c r="G360" s="220"/>
      <c r="H360" s="220"/>
      <c r="I360" s="220"/>
      <c r="J360" s="220"/>
      <c r="K360" s="220"/>
      <c r="L360" s="220"/>
      <c r="M360" s="220"/>
      <c r="N360" s="219"/>
      <c r="O360" s="219"/>
      <c r="P360" s="219"/>
      <c r="Q360" s="219"/>
      <c r="R360" s="220"/>
      <c r="S360" s="220"/>
      <c r="T360" s="220"/>
      <c r="U360" s="220"/>
      <c r="V360" s="220"/>
      <c r="W360" s="220"/>
      <c r="X360" s="220"/>
      <c r="Y360" s="220"/>
      <c r="Z360" s="209"/>
      <c r="AA360" s="209"/>
      <c r="AB360" s="209"/>
      <c r="AC360" s="209"/>
      <c r="AD360" s="209"/>
      <c r="AE360" s="209"/>
      <c r="AF360" s="209"/>
      <c r="AG360" s="209" t="s">
        <v>234</v>
      </c>
      <c r="AH360" s="209">
        <v>0</v>
      </c>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3" x14ac:dyDescent="0.2">
      <c r="A361" s="216"/>
      <c r="B361" s="217"/>
      <c r="C361" s="257" t="s">
        <v>894</v>
      </c>
      <c r="D361" s="248"/>
      <c r="E361" s="249">
        <v>9.2200000000000006</v>
      </c>
      <c r="F361" s="220"/>
      <c r="G361" s="220"/>
      <c r="H361" s="220"/>
      <c r="I361" s="220"/>
      <c r="J361" s="220"/>
      <c r="K361" s="220"/>
      <c r="L361" s="220"/>
      <c r="M361" s="220"/>
      <c r="N361" s="219"/>
      <c r="O361" s="219"/>
      <c r="P361" s="219"/>
      <c r="Q361" s="219"/>
      <c r="R361" s="220"/>
      <c r="S361" s="220"/>
      <c r="T361" s="220"/>
      <c r="U361" s="220"/>
      <c r="V361" s="220"/>
      <c r="W361" s="220"/>
      <c r="X361" s="220"/>
      <c r="Y361" s="220"/>
      <c r="Z361" s="209"/>
      <c r="AA361" s="209"/>
      <c r="AB361" s="209"/>
      <c r="AC361" s="209"/>
      <c r="AD361" s="209"/>
      <c r="AE361" s="209"/>
      <c r="AF361" s="209"/>
      <c r="AG361" s="209" t="s">
        <v>234</v>
      </c>
      <c r="AH361" s="209">
        <v>0</v>
      </c>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3" x14ac:dyDescent="0.2">
      <c r="A362" s="216"/>
      <c r="B362" s="217"/>
      <c r="C362" s="257" t="s">
        <v>895</v>
      </c>
      <c r="D362" s="248"/>
      <c r="E362" s="249">
        <v>9.26</v>
      </c>
      <c r="F362" s="220"/>
      <c r="G362" s="220"/>
      <c r="H362" s="220"/>
      <c r="I362" s="220"/>
      <c r="J362" s="220"/>
      <c r="K362" s="220"/>
      <c r="L362" s="220"/>
      <c r="M362" s="220"/>
      <c r="N362" s="219"/>
      <c r="O362" s="219"/>
      <c r="P362" s="219"/>
      <c r="Q362" s="219"/>
      <c r="R362" s="220"/>
      <c r="S362" s="220"/>
      <c r="T362" s="220"/>
      <c r="U362" s="220"/>
      <c r="V362" s="220"/>
      <c r="W362" s="220"/>
      <c r="X362" s="220"/>
      <c r="Y362" s="220"/>
      <c r="Z362" s="209"/>
      <c r="AA362" s="209"/>
      <c r="AB362" s="209"/>
      <c r="AC362" s="209"/>
      <c r="AD362" s="209"/>
      <c r="AE362" s="209"/>
      <c r="AF362" s="209"/>
      <c r="AG362" s="209" t="s">
        <v>234</v>
      </c>
      <c r="AH362" s="209">
        <v>0</v>
      </c>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3" x14ac:dyDescent="0.2">
      <c r="A363" s="216"/>
      <c r="B363" s="217"/>
      <c r="C363" s="257" t="s">
        <v>896</v>
      </c>
      <c r="D363" s="248"/>
      <c r="E363" s="249">
        <v>10.27</v>
      </c>
      <c r="F363" s="220"/>
      <c r="G363" s="220"/>
      <c r="H363" s="220"/>
      <c r="I363" s="220"/>
      <c r="J363" s="220"/>
      <c r="K363" s="220"/>
      <c r="L363" s="220"/>
      <c r="M363" s="220"/>
      <c r="N363" s="219"/>
      <c r="O363" s="219"/>
      <c r="P363" s="219"/>
      <c r="Q363" s="219"/>
      <c r="R363" s="220"/>
      <c r="S363" s="220"/>
      <c r="T363" s="220"/>
      <c r="U363" s="220"/>
      <c r="V363" s="220"/>
      <c r="W363" s="220"/>
      <c r="X363" s="220"/>
      <c r="Y363" s="220"/>
      <c r="Z363" s="209"/>
      <c r="AA363" s="209"/>
      <c r="AB363" s="209"/>
      <c r="AC363" s="209"/>
      <c r="AD363" s="209"/>
      <c r="AE363" s="209"/>
      <c r="AF363" s="209"/>
      <c r="AG363" s="209" t="s">
        <v>234</v>
      </c>
      <c r="AH363" s="209">
        <v>0</v>
      </c>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3" x14ac:dyDescent="0.2">
      <c r="A364" s="216"/>
      <c r="B364" s="217"/>
      <c r="C364" s="257" t="s">
        <v>897</v>
      </c>
      <c r="D364" s="248"/>
      <c r="E364" s="249">
        <v>18.79</v>
      </c>
      <c r="F364" s="220"/>
      <c r="G364" s="220"/>
      <c r="H364" s="220"/>
      <c r="I364" s="220"/>
      <c r="J364" s="220"/>
      <c r="K364" s="220"/>
      <c r="L364" s="220"/>
      <c r="M364" s="220"/>
      <c r="N364" s="219"/>
      <c r="O364" s="219"/>
      <c r="P364" s="219"/>
      <c r="Q364" s="219"/>
      <c r="R364" s="220"/>
      <c r="S364" s="220"/>
      <c r="T364" s="220"/>
      <c r="U364" s="220"/>
      <c r="V364" s="220"/>
      <c r="W364" s="220"/>
      <c r="X364" s="220"/>
      <c r="Y364" s="220"/>
      <c r="Z364" s="209"/>
      <c r="AA364" s="209"/>
      <c r="AB364" s="209"/>
      <c r="AC364" s="209"/>
      <c r="AD364" s="209"/>
      <c r="AE364" s="209"/>
      <c r="AF364" s="209"/>
      <c r="AG364" s="209" t="s">
        <v>234</v>
      </c>
      <c r="AH364" s="209">
        <v>0</v>
      </c>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3" x14ac:dyDescent="0.2">
      <c r="A365" s="216"/>
      <c r="B365" s="217"/>
      <c r="C365" s="257" t="s">
        <v>898</v>
      </c>
      <c r="D365" s="248"/>
      <c r="E365" s="249">
        <v>8.76</v>
      </c>
      <c r="F365" s="220"/>
      <c r="G365" s="220"/>
      <c r="H365" s="220"/>
      <c r="I365" s="220"/>
      <c r="J365" s="220"/>
      <c r="K365" s="220"/>
      <c r="L365" s="220"/>
      <c r="M365" s="220"/>
      <c r="N365" s="219"/>
      <c r="O365" s="219"/>
      <c r="P365" s="219"/>
      <c r="Q365" s="219"/>
      <c r="R365" s="220"/>
      <c r="S365" s="220"/>
      <c r="T365" s="220"/>
      <c r="U365" s="220"/>
      <c r="V365" s="220"/>
      <c r="W365" s="220"/>
      <c r="X365" s="220"/>
      <c r="Y365" s="220"/>
      <c r="Z365" s="209"/>
      <c r="AA365" s="209"/>
      <c r="AB365" s="209"/>
      <c r="AC365" s="209"/>
      <c r="AD365" s="209"/>
      <c r="AE365" s="209"/>
      <c r="AF365" s="209"/>
      <c r="AG365" s="209" t="s">
        <v>234</v>
      </c>
      <c r="AH365" s="209">
        <v>0</v>
      </c>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3" x14ac:dyDescent="0.2">
      <c r="A366" s="216"/>
      <c r="B366" s="217"/>
      <c r="C366" s="257" t="s">
        <v>899</v>
      </c>
      <c r="D366" s="248"/>
      <c r="E366" s="249">
        <v>13.54</v>
      </c>
      <c r="F366" s="220"/>
      <c r="G366" s="220"/>
      <c r="H366" s="220"/>
      <c r="I366" s="220"/>
      <c r="J366" s="220"/>
      <c r="K366" s="220"/>
      <c r="L366" s="220"/>
      <c r="M366" s="220"/>
      <c r="N366" s="219"/>
      <c r="O366" s="219"/>
      <c r="P366" s="219"/>
      <c r="Q366" s="219"/>
      <c r="R366" s="220"/>
      <c r="S366" s="220"/>
      <c r="T366" s="220"/>
      <c r="U366" s="220"/>
      <c r="V366" s="220"/>
      <c r="W366" s="220"/>
      <c r="X366" s="220"/>
      <c r="Y366" s="220"/>
      <c r="Z366" s="209"/>
      <c r="AA366" s="209"/>
      <c r="AB366" s="209"/>
      <c r="AC366" s="209"/>
      <c r="AD366" s="209"/>
      <c r="AE366" s="209"/>
      <c r="AF366" s="209"/>
      <c r="AG366" s="209" t="s">
        <v>234</v>
      </c>
      <c r="AH366" s="209">
        <v>0</v>
      </c>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ht="22.5" outlineLevel="1" x14ac:dyDescent="0.2">
      <c r="A367" s="250">
        <v>97</v>
      </c>
      <c r="B367" s="251" t="s">
        <v>900</v>
      </c>
      <c r="C367" s="258" t="s">
        <v>901</v>
      </c>
      <c r="D367" s="252" t="s">
        <v>230</v>
      </c>
      <c r="E367" s="253">
        <v>88.362250000000003</v>
      </c>
      <c r="F367" s="254"/>
      <c r="G367" s="255">
        <f>ROUND(E367*F367,2)</f>
        <v>0</v>
      </c>
      <c r="H367" s="254"/>
      <c r="I367" s="255">
        <f>ROUND(E367*H367,2)</f>
        <v>0</v>
      </c>
      <c r="J367" s="254"/>
      <c r="K367" s="255">
        <f>ROUND(E367*J367,2)</f>
        <v>0</v>
      </c>
      <c r="L367" s="255">
        <v>21</v>
      </c>
      <c r="M367" s="255">
        <f>G367*(1+L367/100)</f>
        <v>0</v>
      </c>
      <c r="N367" s="253">
        <v>8.9999999999999998E-4</v>
      </c>
      <c r="O367" s="253">
        <f>ROUND(E367*N367,2)</f>
        <v>0.08</v>
      </c>
      <c r="P367" s="253">
        <v>0</v>
      </c>
      <c r="Q367" s="253">
        <f>ROUND(E367*P367,2)</f>
        <v>0</v>
      </c>
      <c r="R367" s="255"/>
      <c r="S367" s="255" t="s">
        <v>195</v>
      </c>
      <c r="T367" s="256" t="s">
        <v>196</v>
      </c>
      <c r="U367" s="220">
        <v>0</v>
      </c>
      <c r="V367" s="220">
        <f>ROUND(E367*U367,2)</f>
        <v>0</v>
      </c>
      <c r="W367" s="220"/>
      <c r="X367" s="220" t="s">
        <v>231</v>
      </c>
      <c r="Y367" s="220" t="s">
        <v>197</v>
      </c>
      <c r="Z367" s="209"/>
      <c r="AA367" s="209"/>
      <c r="AB367" s="209"/>
      <c r="AC367" s="209"/>
      <c r="AD367" s="209"/>
      <c r="AE367" s="209"/>
      <c r="AF367" s="209"/>
      <c r="AG367" s="209" t="s">
        <v>232</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ht="22.5" outlineLevel="1" x14ac:dyDescent="0.2">
      <c r="A368" s="250">
        <v>98</v>
      </c>
      <c r="B368" s="251" t="s">
        <v>902</v>
      </c>
      <c r="C368" s="258" t="s">
        <v>903</v>
      </c>
      <c r="D368" s="252" t="s">
        <v>230</v>
      </c>
      <c r="E368" s="253">
        <v>88.362250000000003</v>
      </c>
      <c r="F368" s="254"/>
      <c r="G368" s="255">
        <f>ROUND(E368*F368,2)</f>
        <v>0</v>
      </c>
      <c r="H368" s="254"/>
      <c r="I368" s="255">
        <f>ROUND(E368*H368,2)</f>
        <v>0</v>
      </c>
      <c r="J368" s="254"/>
      <c r="K368" s="255">
        <f>ROUND(E368*J368,2)</f>
        <v>0</v>
      </c>
      <c r="L368" s="255">
        <v>21</v>
      </c>
      <c r="M368" s="255">
        <f>G368*(1+L368/100)</f>
        <v>0</v>
      </c>
      <c r="N368" s="253">
        <v>0</v>
      </c>
      <c r="O368" s="253">
        <f>ROUND(E368*N368,2)</f>
        <v>0</v>
      </c>
      <c r="P368" s="253">
        <v>0</v>
      </c>
      <c r="Q368" s="253">
        <f>ROUND(E368*P368,2)</f>
        <v>0</v>
      </c>
      <c r="R368" s="255"/>
      <c r="S368" s="255" t="s">
        <v>195</v>
      </c>
      <c r="T368" s="256" t="s">
        <v>196</v>
      </c>
      <c r="U368" s="220">
        <v>0.13</v>
      </c>
      <c r="V368" s="220">
        <f>ROUND(E368*U368,2)</f>
        <v>11.49</v>
      </c>
      <c r="W368" s="220"/>
      <c r="X368" s="220" t="s">
        <v>231</v>
      </c>
      <c r="Y368" s="220" t="s">
        <v>197</v>
      </c>
      <c r="Z368" s="209"/>
      <c r="AA368" s="209"/>
      <c r="AB368" s="209"/>
      <c r="AC368" s="209"/>
      <c r="AD368" s="209"/>
      <c r="AE368" s="209"/>
      <c r="AF368" s="209"/>
      <c r="AG368" s="209" t="s">
        <v>232</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33">
        <v>99</v>
      </c>
      <c r="B369" s="234" t="s">
        <v>904</v>
      </c>
      <c r="C369" s="243" t="s">
        <v>905</v>
      </c>
      <c r="D369" s="235" t="s">
        <v>333</v>
      </c>
      <c r="E369" s="236">
        <v>100.72499999999999</v>
      </c>
      <c r="F369" s="237"/>
      <c r="G369" s="238">
        <f>ROUND(E369*F369,2)</f>
        <v>0</v>
      </c>
      <c r="H369" s="237"/>
      <c r="I369" s="238">
        <f>ROUND(E369*H369,2)</f>
        <v>0</v>
      </c>
      <c r="J369" s="237"/>
      <c r="K369" s="238">
        <f>ROUND(E369*J369,2)</f>
        <v>0</v>
      </c>
      <c r="L369" s="238">
        <v>21</v>
      </c>
      <c r="M369" s="238">
        <f>G369*(1+L369/100)</f>
        <v>0</v>
      </c>
      <c r="N369" s="236">
        <v>1E-4</v>
      </c>
      <c r="O369" s="236">
        <f>ROUND(E369*N369,2)</f>
        <v>0.01</v>
      </c>
      <c r="P369" s="236">
        <v>0</v>
      </c>
      <c r="Q369" s="236">
        <f>ROUND(E369*P369,2)</f>
        <v>0</v>
      </c>
      <c r="R369" s="238"/>
      <c r="S369" s="238" t="s">
        <v>195</v>
      </c>
      <c r="T369" s="239" t="s">
        <v>196</v>
      </c>
      <c r="U369" s="220">
        <v>0.12</v>
      </c>
      <c r="V369" s="220">
        <f>ROUND(E369*U369,2)</f>
        <v>12.09</v>
      </c>
      <c r="W369" s="220"/>
      <c r="X369" s="220" t="s">
        <v>231</v>
      </c>
      <c r="Y369" s="220" t="s">
        <v>197</v>
      </c>
      <c r="Z369" s="209"/>
      <c r="AA369" s="209"/>
      <c r="AB369" s="209"/>
      <c r="AC369" s="209"/>
      <c r="AD369" s="209"/>
      <c r="AE369" s="209"/>
      <c r="AF369" s="209"/>
      <c r="AG369" s="209" t="s">
        <v>232</v>
      </c>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2" x14ac:dyDescent="0.2">
      <c r="A370" s="216"/>
      <c r="B370" s="217"/>
      <c r="C370" s="257" t="s">
        <v>906</v>
      </c>
      <c r="D370" s="248"/>
      <c r="E370" s="249">
        <v>14.01</v>
      </c>
      <c r="F370" s="220"/>
      <c r="G370" s="220"/>
      <c r="H370" s="220"/>
      <c r="I370" s="220"/>
      <c r="J370" s="220"/>
      <c r="K370" s="220"/>
      <c r="L370" s="220"/>
      <c r="M370" s="220"/>
      <c r="N370" s="219"/>
      <c r="O370" s="219"/>
      <c r="P370" s="219"/>
      <c r="Q370" s="219"/>
      <c r="R370" s="220"/>
      <c r="S370" s="220"/>
      <c r="T370" s="220"/>
      <c r="U370" s="220"/>
      <c r="V370" s="220"/>
      <c r="W370" s="220"/>
      <c r="X370" s="220"/>
      <c r="Y370" s="220"/>
      <c r="Z370" s="209"/>
      <c r="AA370" s="209"/>
      <c r="AB370" s="209"/>
      <c r="AC370" s="209"/>
      <c r="AD370" s="209"/>
      <c r="AE370" s="209"/>
      <c r="AF370" s="209"/>
      <c r="AG370" s="209" t="s">
        <v>234</v>
      </c>
      <c r="AH370" s="209">
        <v>0</v>
      </c>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3" x14ac:dyDescent="0.2">
      <c r="A371" s="216"/>
      <c r="B371" s="217"/>
      <c r="C371" s="257" t="s">
        <v>907</v>
      </c>
      <c r="D371" s="248"/>
      <c r="E371" s="249">
        <v>24.02</v>
      </c>
      <c r="F371" s="220"/>
      <c r="G371" s="220"/>
      <c r="H371" s="220"/>
      <c r="I371" s="220"/>
      <c r="J371" s="220"/>
      <c r="K371" s="220"/>
      <c r="L371" s="220"/>
      <c r="M371" s="220"/>
      <c r="N371" s="219"/>
      <c r="O371" s="219"/>
      <c r="P371" s="219"/>
      <c r="Q371" s="219"/>
      <c r="R371" s="220"/>
      <c r="S371" s="220"/>
      <c r="T371" s="220"/>
      <c r="U371" s="220"/>
      <c r="V371" s="220"/>
      <c r="W371" s="220"/>
      <c r="X371" s="220"/>
      <c r="Y371" s="220"/>
      <c r="Z371" s="209"/>
      <c r="AA371" s="209"/>
      <c r="AB371" s="209"/>
      <c r="AC371" s="209"/>
      <c r="AD371" s="209"/>
      <c r="AE371" s="209"/>
      <c r="AF371" s="209"/>
      <c r="AG371" s="209" t="s">
        <v>234</v>
      </c>
      <c r="AH371" s="209">
        <v>0</v>
      </c>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3" x14ac:dyDescent="0.2">
      <c r="A372" s="216"/>
      <c r="B372" s="217"/>
      <c r="C372" s="257" t="s">
        <v>908</v>
      </c>
      <c r="D372" s="248"/>
      <c r="E372" s="249">
        <v>9.3000000000000007</v>
      </c>
      <c r="F372" s="220"/>
      <c r="G372" s="220"/>
      <c r="H372" s="220"/>
      <c r="I372" s="220"/>
      <c r="J372" s="220"/>
      <c r="K372" s="220"/>
      <c r="L372" s="220"/>
      <c r="M372" s="220"/>
      <c r="N372" s="219"/>
      <c r="O372" s="219"/>
      <c r="P372" s="219"/>
      <c r="Q372" s="219"/>
      <c r="R372" s="220"/>
      <c r="S372" s="220"/>
      <c r="T372" s="220"/>
      <c r="U372" s="220"/>
      <c r="V372" s="220"/>
      <c r="W372" s="220"/>
      <c r="X372" s="220"/>
      <c r="Y372" s="220"/>
      <c r="Z372" s="209"/>
      <c r="AA372" s="209"/>
      <c r="AB372" s="209"/>
      <c r="AC372" s="209"/>
      <c r="AD372" s="209"/>
      <c r="AE372" s="209"/>
      <c r="AF372" s="209"/>
      <c r="AG372" s="209" t="s">
        <v>234</v>
      </c>
      <c r="AH372" s="209">
        <v>0</v>
      </c>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3" x14ac:dyDescent="0.2">
      <c r="A373" s="216"/>
      <c r="B373" s="217"/>
      <c r="C373" s="257" t="s">
        <v>909</v>
      </c>
      <c r="D373" s="248"/>
      <c r="E373" s="249">
        <v>10.07</v>
      </c>
      <c r="F373" s="220"/>
      <c r="G373" s="220"/>
      <c r="H373" s="220"/>
      <c r="I373" s="220"/>
      <c r="J373" s="220"/>
      <c r="K373" s="220"/>
      <c r="L373" s="220"/>
      <c r="M373" s="220"/>
      <c r="N373" s="219"/>
      <c r="O373" s="219"/>
      <c r="P373" s="219"/>
      <c r="Q373" s="219"/>
      <c r="R373" s="220"/>
      <c r="S373" s="220"/>
      <c r="T373" s="220"/>
      <c r="U373" s="220"/>
      <c r="V373" s="220"/>
      <c r="W373" s="220"/>
      <c r="X373" s="220"/>
      <c r="Y373" s="220"/>
      <c r="Z373" s="209"/>
      <c r="AA373" s="209"/>
      <c r="AB373" s="209"/>
      <c r="AC373" s="209"/>
      <c r="AD373" s="209"/>
      <c r="AE373" s="209"/>
      <c r="AF373" s="209"/>
      <c r="AG373" s="209" t="s">
        <v>234</v>
      </c>
      <c r="AH373" s="209">
        <v>0</v>
      </c>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3" x14ac:dyDescent="0.2">
      <c r="A374" s="216"/>
      <c r="B374" s="217"/>
      <c r="C374" s="257" t="s">
        <v>910</v>
      </c>
      <c r="D374" s="248"/>
      <c r="E374" s="249">
        <v>13.41</v>
      </c>
      <c r="F374" s="220"/>
      <c r="G374" s="220"/>
      <c r="H374" s="220"/>
      <c r="I374" s="220"/>
      <c r="J374" s="220"/>
      <c r="K374" s="220"/>
      <c r="L374" s="220"/>
      <c r="M374" s="220"/>
      <c r="N374" s="219"/>
      <c r="O374" s="219"/>
      <c r="P374" s="219"/>
      <c r="Q374" s="219"/>
      <c r="R374" s="220"/>
      <c r="S374" s="220"/>
      <c r="T374" s="220"/>
      <c r="U374" s="220"/>
      <c r="V374" s="220"/>
      <c r="W374" s="220"/>
      <c r="X374" s="220"/>
      <c r="Y374" s="220"/>
      <c r="Z374" s="209"/>
      <c r="AA374" s="209"/>
      <c r="AB374" s="209"/>
      <c r="AC374" s="209"/>
      <c r="AD374" s="209"/>
      <c r="AE374" s="209"/>
      <c r="AF374" s="209"/>
      <c r="AG374" s="209" t="s">
        <v>234</v>
      </c>
      <c r="AH374" s="209">
        <v>0</v>
      </c>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3" x14ac:dyDescent="0.2">
      <c r="A375" s="216"/>
      <c r="B375" s="217"/>
      <c r="C375" s="257" t="s">
        <v>911</v>
      </c>
      <c r="D375" s="248"/>
      <c r="E375" s="249">
        <v>18.52</v>
      </c>
      <c r="F375" s="220"/>
      <c r="G375" s="220"/>
      <c r="H375" s="220"/>
      <c r="I375" s="220"/>
      <c r="J375" s="220"/>
      <c r="K375" s="220"/>
      <c r="L375" s="220"/>
      <c r="M375" s="220"/>
      <c r="N375" s="219"/>
      <c r="O375" s="219"/>
      <c r="P375" s="219"/>
      <c r="Q375" s="219"/>
      <c r="R375" s="220"/>
      <c r="S375" s="220"/>
      <c r="T375" s="220"/>
      <c r="U375" s="220"/>
      <c r="V375" s="220"/>
      <c r="W375" s="220"/>
      <c r="X375" s="220"/>
      <c r="Y375" s="220"/>
      <c r="Z375" s="209"/>
      <c r="AA375" s="209"/>
      <c r="AB375" s="209"/>
      <c r="AC375" s="209"/>
      <c r="AD375" s="209"/>
      <c r="AE375" s="209"/>
      <c r="AF375" s="209"/>
      <c r="AG375" s="209" t="s">
        <v>234</v>
      </c>
      <c r="AH375" s="209">
        <v>0</v>
      </c>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3" x14ac:dyDescent="0.2">
      <c r="A376" s="216"/>
      <c r="B376" s="217"/>
      <c r="C376" s="257" t="s">
        <v>912</v>
      </c>
      <c r="D376" s="248"/>
      <c r="E376" s="249">
        <v>11.39</v>
      </c>
      <c r="F376" s="220"/>
      <c r="G376" s="220"/>
      <c r="H376" s="220"/>
      <c r="I376" s="220"/>
      <c r="J376" s="220"/>
      <c r="K376" s="220"/>
      <c r="L376" s="220"/>
      <c r="M376" s="220"/>
      <c r="N376" s="219"/>
      <c r="O376" s="219"/>
      <c r="P376" s="219"/>
      <c r="Q376" s="219"/>
      <c r="R376" s="220"/>
      <c r="S376" s="220"/>
      <c r="T376" s="220"/>
      <c r="U376" s="220"/>
      <c r="V376" s="220"/>
      <c r="W376" s="220"/>
      <c r="X376" s="220"/>
      <c r="Y376" s="220"/>
      <c r="Z376" s="209"/>
      <c r="AA376" s="209"/>
      <c r="AB376" s="209"/>
      <c r="AC376" s="209"/>
      <c r="AD376" s="209"/>
      <c r="AE376" s="209"/>
      <c r="AF376" s="209"/>
      <c r="AG376" s="209" t="s">
        <v>234</v>
      </c>
      <c r="AH376" s="209">
        <v>0</v>
      </c>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33">
        <v>100</v>
      </c>
      <c r="B377" s="234" t="s">
        <v>913</v>
      </c>
      <c r="C377" s="243" t="s">
        <v>914</v>
      </c>
      <c r="D377" s="235" t="s">
        <v>333</v>
      </c>
      <c r="E377" s="236">
        <v>7.05</v>
      </c>
      <c r="F377" s="237"/>
      <c r="G377" s="238">
        <f>ROUND(E377*F377,2)</f>
        <v>0</v>
      </c>
      <c r="H377" s="237"/>
      <c r="I377" s="238">
        <f>ROUND(E377*H377,2)</f>
        <v>0</v>
      </c>
      <c r="J377" s="237"/>
      <c r="K377" s="238">
        <f>ROUND(E377*J377,2)</f>
        <v>0</v>
      </c>
      <c r="L377" s="238">
        <v>21</v>
      </c>
      <c r="M377" s="238">
        <f>G377*(1+L377/100)</f>
        <v>0</v>
      </c>
      <c r="N377" s="236">
        <v>1E-4</v>
      </c>
      <c r="O377" s="236">
        <f>ROUND(E377*N377,2)</f>
        <v>0</v>
      </c>
      <c r="P377" s="236">
        <v>0</v>
      </c>
      <c r="Q377" s="236">
        <f>ROUND(E377*P377,2)</f>
        <v>0</v>
      </c>
      <c r="R377" s="238"/>
      <c r="S377" s="238" t="s">
        <v>195</v>
      </c>
      <c r="T377" s="239" t="s">
        <v>196</v>
      </c>
      <c r="U377" s="220">
        <v>0.12</v>
      </c>
      <c r="V377" s="220">
        <f>ROUND(E377*U377,2)</f>
        <v>0.85</v>
      </c>
      <c r="W377" s="220"/>
      <c r="X377" s="220" t="s">
        <v>231</v>
      </c>
      <c r="Y377" s="220" t="s">
        <v>197</v>
      </c>
      <c r="Z377" s="209"/>
      <c r="AA377" s="209"/>
      <c r="AB377" s="209"/>
      <c r="AC377" s="209"/>
      <c r="AD377" s="209"/>
      <c r="AE377" s="209"/>
      <c r="AF377" s="209"/>
      <c r="AG377" s="209" t="s">
        <v>232</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2" x14ac:dyDescent="0.2">
      <c r="A378" s="216"/>
      <c r="B378" s="217"/>
      <c r="C378" s="257" t="s">
        <v>915</v>
      </c>
      <c r="D378" s="248"/>
      <c r="E378" s="249">
        <v>2.0499999999999998</v>
      </c>
      <c r="F378" s="220"/>
      <c r="G378" s="220"/>
      <c r="H378" s="220"/>
      <c r="I378" s="220"/>
      <c r="J378" s="220"/>
      <c r="K378" s="220"/>
      <c r="L378" s="220"/>
      <c r="M378" s="220"/>
      <c r="N378" s="219"/>
      <c r="O378" s="219"/>
      <c r="P378" s="219"/>
      <c r="Q378" s="219"/>
      <c r="R378" s="220"/>
      <c r="S378" s="220"/>
      <c r="T378" s="220"/>
      <c r="U378" s="220"/>
      <c r="V378" s="220"/>
      <c r="W378" s="220"/>
      <c r="X378" s="220"/>
      <c r="Y378" s="220"/>
      <c r="Z378" s="209"/>
      <c r="AA378" s="209"/>
      <c r="AB378" s="209"/>
      <c r="AC378" s="209"/>
      <c r="AD378" s="209"/>
      <c r="AE378" s="209"/>
      <c r="AF378" s="209"/>
      <c r="AG378" s="209" t="s">
        <v>234</v>
      </c>
      <c r="AH378" s="209">
        <v>0</v>
      </c>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3" x14ac:dyDescent="0.2">
      <c r="A379" s="216"/>
      <c r="B379" s="217"/>
      <c r="C379" s="257" t="s">
        <v>916</v>
      </c>
      <c r="D379" s="248"/>
      <c r="E379" s="249">
        <v>1.2</v>
      </c>
      <c r="F379" s="220"/>
      <c r="G379" s="220"/>
      <c r="H379" s="220"/>
      <c r="I379" s="220"/>
      <c r="J379" s="220"/>
      <c r="K379" s="220"/>
      <c r="L379" s="220"/>
      <c r="M379" s="220"/>
      <c r="N379" s="219"/>
      <c r="O379" s="219"/>
      <c r="P379" s="219"/>
      <c r="Q379" s="219"/>
      <c r="R379" s="220"/>
      <c r="S379" s="220"/>
      <c r="T379" s="220"/>
      <c r="U379" s="220"/>
      <c r="V379" s="220"/>
      <c r="W379" s="220"/>
      <c r="X379" s="220"/>
      <c r="Y379" s="220"/>
      <c r="Z379" s="209"/>
      <c r="AA379" s="209"/>
      <c r="AB379" s="209"/>
      <c r="AC379" s="209"/>
      <c r="AD379" s="209"/>
      <c r="AE379" s="209"/>
      <c r="AF379" s="209"/>
      <c r="AG379" s="209" t="s">
        <v>234</v>
      </c>
      <c r="AH379" s="209">
        <v>0</v>
      </c>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3" x14ac:dyDescent="0.2">
      <c r="A380" s="216"/>
      <c r="B380" s="217"/>
      <c r="C380" s="257" t="s">
        <v>917</v>
      </c>
      <c r="D380" s="248"/>
      <c r="E380" s="249">
        <v>3.8</v>
      </c>
      <c r="F380" s="220"/>
      <c r="G380" s="220"/>
      <c r="H380" s="220"/>
      <c r="I380" s="220"/>
      <c r="J380" s="220"/>
      <c r="K380" s="220"/>
      <c r="L380" s="220"/>
      <c r="M380" s="220"/>
      <c r="N380" s="219"/>
      <c r="O380" s="219"/>
      <c r="P380" s="219"/>
      <c r="Q380" s="219"/>
      <c r="R380" s="220"/>
      <c r="S380" s="220"/>
      <c r="T380" s="220"/>
      <c r="U380" s="220"/>
      <c r="V380" s="220"/>
      <c r="W380" s="220"/>
      <c r="X380" s="220"/>
      <c r="Y380" s="220"/>
      <c r="Z380" s="209"/>
      <c r="AA380" s="209"/>
      <c r="AB380" s="209"/>
      <c r="AC380" s="209"/>
      <c r="AD380" s="209"/>
      <c r="AE380" s="209"/>
      <c r="AF380" s="209"/>
      <c r="AG380" s="209" t="s">
        <v>234</v>
      </c>
      <c r="AH380" s="209">
        <v>0</v>
      </c>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33">
        <v>101</v>
      </c>
      <c r="B381" s="234" t="s">
        <v>918</v>
      </c>
      <c r="C381" s="243" t="s">
        <v>919</v>
      </c>
      <c r="D381" s="235" t="s">
        <v>230</v>
      </c>
      <c r="E381" s="236">
        <v>97.198480000000004</v>
      </c>
      <c r="F381" s="237"/>
      <c r="G381" s="238">
        <f>ROUND(E381*F381,2)</f>
        <v>0</v>
      </c>
      <c r="H381" s="237"/>
      <c r="I381" s="238">
        <f>ROUND(E381*H381,2)</f>
        <v>0</v>
      </c>
      <c r="J381" s="237"/>
      <c r="K381" s="238">
        <f>ROUND(E381*J381,2)</f>
        <v>0</v>
      </c>
      <c r="L381" s="238">
        <v>21</v>
      </c>
      <c r="M381" s="238">
        <f>G381*(1+L381/100)</f>
        <v>0</v>
      </c>
      <c r="N381" s="236">
        <v>1.9199999999999998E-2</v>
      </c>
      <c r="O381" s="236">
        <f>ROUND(E381*N381,2)</f>
        <v>1.87</v>
      </c>
      <c r="P381" s="236">
        <v>0</v>
      </c>
      <c r="Q381" s="236">
        <f>ROUND(E381*P381,2)</f>
        <v>0</v>
      </c>
      <c r="R381" s="238"/>
      <c r="S381" s="238" t="s">
        <v>195</v>
      </c>
      <c r="T381" s="239" t="s">
        <v>196</v>
      </c>
      <c r="U381" s="220">
        <v>0</v>
      </c>
      <c r="V381" s="220">
        <f>ROUND(E381*U381,2)</f>
        <v>0</v>
      </c>
      <c r="W381" s="220"/>
      <c r="X381" s="220" t="s">
        <v>605</v>
      </c>
      <c r="Y381" s="220" t="s">
        <v>197</v>
      </c>
      <c r="Z381" s="209"/>
      <c r="AA381" s="209"/>
      <c r="AB381" s="209"/>
      <c r="AC381" s="209"/>
      <c r="AD381" s="209"/>
      <c r="AE381" s="209"/>
      <c r="AF381" s="209"/>
      <c r="AG381" s="209" t="s">
        <v>606</v>
      </c>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2" x14ac:dyDescent="0.2">
      <c r="A382" s="216"/>
      <c r="B382" s="217"/>
      <c r="C382" s="257" t="s">
        <v>920</v>
      </c>
      <c r="D382" s="248"/>
      <c r="E382" s="249">
        <v>97.2</v>
      </c>
      <c r="F382" s="220"/>
      <c r="G382" s="220"/>
      <c r="H382" s="220"/>
      <c r="I382" s="220"/>
      <c r="J382" s="220"/>
      <c r="K382" s="220"/>
      <c r="L382" s="220"/>
      <c r="M382" s="220"/>
      <c r="N382" s="219"/>
      <c r="O382" s="219"/>
      <c r="P382" s="219"/>
      <c r="Q382" s="219"/>
      <c r="R382" s="220"/>
      <c r="S382" s="220"/>
      <c r="T382" s="220"/>
      <c r="U382" s="220"/>
      <c r="V382" s="220"/>
      <c r="W382" s="220"/>
      <c r="X382" s="220"/>
      <c r="Y382" s="220"/>
      <c r="Z382" s="209"/>
      <c r="AA382" s="209"/>
      <c r="AB382" s="209"/>
      <c r="AC382" s="209"/>
      <c r="AD382" s="209"/>
      <c r="AE382" s="209"/>
      <c r="AF382" s="209"/>
      <c r="AG382" s="209" t="s">
        <v>234</v>
      </c>
      <c r="AH382" s="209">
        <v>0</v>
      </c>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x14ac:dyDescent="0.2">
      <c r="A383" s="223" t="s">
        <v>190</v>
      </c>
      <c r="B383" s="224" t="s">
        <v>147</v>
      </c>
      <c r="C383" s="242" t="s">
        <v>148</v>
      </c>
      <c r="D383" s="225"/>
      <c r="E383" s="226"/>
      <c r="F383" s="227"/>
      <c r="G383" s="227">
        <f>SUMIF(AG384:AG385,"&lt;&gt;NOR",G384:G385)</f>
        <v>0</v>
      </c>
      <c r="H383" s="227"/>
      <c r="I383" s="227">
        <f>SUM(I384:I385)</f>
        <v>0</v>
      </c>
      <c r="J383" s="227"/>
      <c r="K383" s="227">
        <f>SUM(K384:K385)</f>
        <v>0</v>
      </c>
      <c r="L383" s="227"/>
      <c r="M383" s="227">
        <f>SUM(M384:M385)</f>
        <v>0</v>
      </c>
      <c r="N383" s="226"/>
      <c r="O383" s="226">
        <f>SUM(O384:O385)</f>
        <v>0.03</v>
      </c>
      <c r="P383" s="226"/>
      <c r="Q383" s="226">
        <f>SUM(Q384:Q385)</f>
        <v>0</v>
      </c>
      <c r="R383" s="227"/>
      <c r="S383" s="227"/>
      <c r="T383" s="228"/>
      <c r="U383" s="222"/>
      <c r="V383" s="222">
        <f>SUM(V384:V385)</f>
        <v>39.770000000000003</v>
      </c>
      <c r="W383" s="222"/>
      <c r="X383" s="222"/>
      <c r="Y383" s="222"/>
      <c r="AG383" t="s">
        <v>191</v>
      </c>
    </row>
    <row r="384" spans="1:60" outlineLevel="1" x14ac:dyDescent="0.2">
      <c r="A384" s="233">
        <v>102</v>
      </c>
      <c r="B384" s="234" t="s">
        <v>921</v>
      </c>
      <c r="C384" s="243" t="s">
        <v>922</v>
      </c>
      <c r="D384" s="235" t="s">
        <v>230</v>
      </c>
      <c r="E384" s="236">
        <v>98.691999999999993</v>
      </c>
      <c r="F384" s="237"/>
      <c r="G384" s="238">
        <f>ROUND(E384*F384,2)</f>
        <v>0</v>
      </c>
      <c r="H384" s="237"/>
      <c r="I384" s="238">
        <f>ROUND(E384*H384,2)</f>
        <v>0</v>
      </c>
      <c r="J384" s="237"/>
      <c r="K384" s="238">
        <f>ROUND(E384*J384,2)</f>
        <v>0</v>
      </c>
      <c r="L384" s="238">
        <v>21</v>
      </c>
      <c r="M384" s="238">
        <f>G384*(1+L384/100)</f>
        <v>0</v>
      </c>
      <c r="N384" s="236">
        <v>3.1E-4</v>
      </c>
      <c r="O384" s="236">
        <f>ROUND(E384*N384,2)</f>
        <v>0.03</v>
      </c>
      <c r="P384" s="236">
        <v>0</v>
      </c>
      <c r="Q384" s="236">
        <f>ROUND(E384*P384,2)</f>
        <v>0</v>
      </c>
      <c r="R384" s="238"/>
      <c r="S384" s="238" t="s">
        <v>195</v>
      </c>
      <c r="T384" s="239" t="s">
        <v>196</v>
      </c>
      <c r="U384" s="220">
        <v>0.40300000000000002</v>
      </c>
      <c r="V384" s="220">
        <f>ROUND(E384*U384,2)</f>
        <v>39.770000000000003</v>
      </c>
      <c r="W384" s="220"/>
      <c r="X384" s="220" t="s">
        <v>231</v>
      </c>
      <c r="Y384" s="220" t="s">
        <v>197</v>
      </c>
      <c r="Z384" s="209"/>
      <c r="AA384" s="209"/>
      <c r="AB384" s="209"/>
      <c r="AC384" s="209"/>
      <c r="AD384" s="209"/>
      <c r="AE384" s="209"/>
      <c r="AF384" s="209"/>
      <c r="AG384" s="209" t="s">
        <v>232</v>
      </c>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ht="22.5" outlineLevel="2" x14ac:dyDescent="0.2">
      <c r="A385" s="216"/>
      <c r="B385" s="217"/>
      <c r="C385" s="257" t="s">
        <v>923</v>
      </c>
      <c r="D385" s="248"/>
      <c r="E385" s="249">
        <v>98.69</v>
      </c>
      <c r="F385" s="220"/>
      <c r="G385" s="220"/>
      <c r="H385" s="220"/>
      <c r="I385" s="220"/>
      <c r="J385" s="220"/>
      <c r="K385" s="220"/>
      <c r="L385" s="220"/>
      <c r="M385" s="220"/>
      <c r="N385" s="219"/>
      <c r="O385" s="219"/>
      <c r="P385" s="219"/>
      <c r="Q385" s="219"/>
      <c r="R385" s="220"/>
      <c r="S385" s="220"/>
      <c r="T385" s="220"/>
      <c r="U385" s="220"/>
      <c r="V385" s="220"/>
      <c r="W385" s="220"/>
      <c r="X385" s="220"/>
      <c r="Y385" s="220"/>
      <c r="Z385" s="209"/>
      <c r="AA385" s="209"/>
      <c r="AB385" s="209"/>
      <c r="AC385" s="209"/>
      <c r="AD385" s="209"/>
      <c r="AE385" s="209"/>
      <c r="AF385" s="209"/>
      <c r="AG385" s="209" t="s">
        <v>234</v>
      </c>
      <c r="AH385" s="209">
        <v>0</v>
      </c>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x14ac:dyDescent="0.2">
      <c r="A386" s="223" t="s">
        <v>190</v>
      </c>
      <c r="B386" s="224" t="s">
        <v>149</v>
      </c>
      <c r="C386" s="242" t="s">
        <v>150</v>
      </c>
      <c r="D386" s="225"/>
      <c r="E386" s="226"/>
      <c r="F386" s="227"/>
      <c r="G386" s="227">
        <f>SUMIF(AG387:AG442,"&lt;&gt;NOR",G387:G442)</f>
        <v>0</v>
      </c>
      <c r="H386" s="227"/>
      <c r="I386" s="227">
        <f>SUM(I387:I442)</f>
        <v>0</v>
      </c>
      <c r="J386" s="227"/>
      <c r="K386" s="227">
        <f>SUM(K387:K442)</f>
        <v>0</v>
      </c>
      <c r="L386" s="227"/>
      <c r="M386" s="227">
        <f>SUM(M387:M442)</f>
        <v>0</v>
      </c>
      <c r="N386" s="226"/>
      <c r="O386" s="226">
        <f>SUM(O387:O442)</f>
        <v>0.11</v>
      </c>
      <c r="P386" s="226"/>
      <c r="Q386" s="226">
        <f>SUM(Q387:Q442)</f>
        <v>0</v>
      </c>
      <c r="R386" s="227"/>
      <c r="S386" s="227"/>
      <c r="T386" s="228"/>
      <c r="U386" s="222"/>
      <c r="V386" s="222">
        <f>SUM(V387:V442)</f>
        <v>75.45</v>
      </c>
      <c r="W386" s="222"/>
      <c r="X386" s="222"/>
      <c r="Y386" s="222"/>
      <c r="AG386" t="s">
        <v>191</v>
      </c>
    </row>
    <row r="387" spans="1:60" outlineLevel="1" x14ac:dyDescent="0.2">
      <c r="A387" s="233">
        <v>103</v>
      </c>
      <c r="B387" s="234" t="s">
        <v>924</v>
      </c>
      <c r="C387" s="243" t="s">
        <v>925</v>
      </c>
      <c r="D387" s="235" t="s">
        <v>230</v>
      </c>
      <c r="E387" s="236">
        <v>740.34843000000001</v>
      </c>
      <c r="F387" s="237"/>
      <c r="G387" s="238">
        <f>ROUND(E387*F387,2)</f>
        <v>0</v>
      </c>
      <c r="H387" s="237"/>
      <c r="I387" s="238">
        <f>ROUND(E387*H387,2)</f>
        <v>0</v>
      </c>
      <c r="J387" s="237"/>
      <c r="K387" s="238">
        <f>ROUND(E387*J387,2)</f>
        <v>0</v>
      </c>
      <c r="L387" s="238">
        <v>21</v>
      </c>
      <c r="M387" s="238">
        <f>G387*(1+L387/100)</f>
        <v>0</v>
      </c>
      <c r="N387" s="236">
        <v>1.4999999999999999E-4</v>
      </c>
      <c r="O387" s="236">
        <f>ROUND(E387*N387,2)</f>
        <v>0.11</v>
      </c>
      <c r="P387" s="236">
        <v>0</v>
      </c>
      <c r="Q387" s="236">
        <f>ROUND(E387*P387,2)</f>
        <v>0</v>
      </c>
      <c r="R387" s="238"/>
      <c r="S387" s="238" t="s">
        <v>195</v>
      </c>
      <c r="T387" s="239" t="s">
        <v>196</v>
      </c>
      <c r="U387" s="220">
        <v>0.10191</v>
      </c>
      <c r="V387" s="220">
        <f>ROUND(E387*U387,2)</f>
        <v>75.45</v>
      </c>
      <c r="W387" s="220"/>
      <c r="X387" s="220" t="s">
        <v>231</v>
      </c>
      <c r="Y387" s="220" t="s">
        <v>197</v>
      </c>
      <c r="Z387" s="209"/>
      <c r="AA387" s="209"/>
      <c r="AB387" s="209"/>
      <c r="AC387" s="209"/>
      <c r="AD387" s="209"/>
      <c r="AE387" s="209"/>
      <c r="AF387" s="209"/>
      <c r="AG387" s="209" t="s">
        <v>232</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2" x14ac:dyDescent="0.2">
      <c r="A388" s="216"/>
      <c r="B388" s="217"/>
      <c r="C388" s="257" t="s">
        <v>926</v>
      </c>
      <c r="D388" s="248"/>
      <c r="E388" s="249"/>
      <c r="F388" s="220"/>
      <c r="G388" s="220"/>
      <c r="H388" s="220"/>
      <c r="I388" s="220"/>
      <c r="J388" s="220"/>
      <c r="K388" s="220"/>
      <c r="L388" s="220"/>
      <c r="M388" s="220"/>
      <c r="N388" s="219"/>
      <c r="O388" s="219"/>
      <c r="P388" s="219"/>
      <c r="Q388" s="219"/>
      <c r="R388" s="220"/>
      <c r="S388" s="220"/>
      <c r="T388" s="220"/>
      <c r="U388" s="220"/>
      <c r="V388" s="220"/>
      <c r="W388" s="220"/>
      <c r="X388" s="220"/>
      <c r="Y388" s="220"/>
      <c r="Z388" s="209"/>
      <c r="AA388" s="209"/>
      <c r="AB388" s="209"/>
      <c r="AC388" s="209"/>
      <c r="AD388" s="209"/>
      <c r="AE388" s="209"/>
      <c r="AF388" s="209"/>
      <c r="AG388" s="209" t="s">
        <v>234</v>
      </c>
      <c r="AH388" s="209">
        <v>0</v>
      </c>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3" x14ac:dyDescent="0.2">
      <c r="A389" s="216"/>
      <c r="B389" s="217"/>
      <c r="C389" s="257" t="s">
        <v>650</v>
      </c>
      <c r="D389" s="248"/>
      <c r="E389" s="249">
        <v>9.41</v>
      </c>
      <c r="F389" s="220"/>
      <c r="G389" s="220"/>
      <c r="H389" s="220"/>
      <c r="I389" s="220"/>
      <c r="J389" s="220"/>
      <c r="K389" s="220"/>
      <c r="L389" s="220"/>
      <c r="M389" s="220"/>
      <c r="N389" s="219"/>
      <c r="O389" s="219"/>
      <c r="P389" s="219"/>
      <c r="Q389" s="219"/>
      <c r="R389" s="220"/>
      <c r="S389" s="220"/>
      <c r="T389" s="220"/>
      <c r="U389" s="220"/>
      <c r="V389" s="220"/>
      <c r="W389" s="220"/>
      <c r="X389" s="220"/>
      <c r="Y389" s="220"/>
      <c r="Z389" s="209"/>
      <c r="AA389" s="209"/>
      <c r="AB389" s="209"/>
      <c r="AC389" s="209"/>
      <c r="AD389" s="209"/>
      <c r="AE389" s="209"/>
      <c r="AF389" s="209"/>
      <c r="AG389" s="209" t="s">
        <v>234</v>
      </c>
      <c r="AH389" s="209">
        <v>0</v>
      </c>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3" x14ac:dyDescent="0.2">
      <c r="A390" s="216"/>
      <c r="B390" s="217"/>
      <c r="C390" s="257" t="s">
        <v>651</v>
      </c>
      <c r="D390" s="248"/>
      <c r="E390" s="249">
        <v>4.95</v>
      </c>
      <c r="F390" s="220"/>
      <c r="G390" s="220"/>
      <c r="H390" s="220"/>
      <c r="I390" s="220"/>
      <c r="J390" s="220"/>
      <c r="K390" s="220"/>
      <c r="L390" s="220"/>
      <c r="M390" s="220"/>
      <c r="N390" s="219"/>
      <c r="O390" s="219"/>
      <c r="P390" s="219"/>
      <c r="Q390" s="219"/>
      <c r="R390" s="220"/>
      <c r="S390" s="220"/>
      <c r="T390" s="220"/>
      <c r="U390" s="220"/>
      <c r="V390" s="220"/>
      <c r="W390" s="220"/>
      <c r="X390" s="220"/>
      <c r="Y390" s="220"/>
      <c r="Z390" s="209"/>
      <c r="AA390" s="209"/>
      <c r="AB390" s="209"/>
      <c r="AC390" s="209"/>
      <c r="AD390" s="209"/>
      <c r="AE390" s="209"/>
      <c r="AF390" s="209"/>
      <c r="AG390" s="209" t="s">
        <v>234</v>
      </c>
      <c r="AH390" s="209">
        <v>0</v>
      </c>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3" x14ac:dyDescent="0.2">
      <c r="A391" s="216"/>
      <c r="B391" s="217"/>
      <c r="C391" s="257" t="s">
        <v>652</v>
      </c>
      <c r="D391" s="248"/>
      <c r="E391" s="249">
        <v>3.38</v>
      </c>
      <c r="F391" s="220"/>
      <c r="G391" s="220"/>
      <c r="H391" s="220"/>
      <c r="I391" s="220"/>
      <c r="J391" s="220"/>
      <c r="K391" s="220"/>
      <c r="L391" s="220"/>
      <c r="M391" s="220"/>
      <c r="N391" s="219"/>
      <c r="O391" s="219"/>
      <c r="P391" s="219"/>
      <c r="Q391" s="219"/>
      <c r="R391" s="220"/>
      <c r="S391" s="220"/>
      <c r="T391" s="220"/>
      <c r="U391" s="220"/>
      <c r="V391" s="220"/>
      <c r="W391" s="220"/>
      <c r="X391" s="220"/>
      <c r="Y391" s="220"/>
      <c r="Z391" s="209"/>
      <c r="AA391" s="209"/>
      <c r="AB391" s="209"/>
      <c r="AC391" s="209"/>
      <c r="AD391" s="209"/>
      <c r="AE391" s="209"/>
      <c r="AF391" s="209"/>
      <c r="AG391" s="209" t="s">
        <v>234</v>
      </c>
      <c r="AH391" s="209">
        <v>0</v>
      </c>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3" x14ac:dyDescent="0.2">
      <c r="A392" s="216"/>
      <c r="B392" s="217"/>
      <c r="C392" s="257" t="s">
        <v>653</v>
      </c>
      <c r="D392" s="248"/>
      <c r="E392" s="249">
        <v>4.74</v>
      </c>
      <c r="F392" s="220"/>
      <c r="G392" s="220"/>
      <c r="H392" s="220"/>
      <c r="I392" s="220"/>
      <c r="J392" s="220"/>
      <c r="K392" s="220"/>
      <c r="L392" s="220"/>
      <c r="M392" s="220"/>
      <c r="N392" s="219"/>
      <c r="O392" s="219"/>
      <c r="P392" s="219"/>
      <c r="Q392" s="219"/>
      <c r="R392" s="220"/>
      <c r="S392" s="220"/>
      <c r="T392" s="220"/>
      <c r="U392" s="220"/>
      <c r="V392" s="220"/>
      <c r="W392" s="220"/>
      <c r="X392" s="220"/>
      <c r="Y392" s="220"/>
      <c r="Z392" s="209"/>
      <c r="AA392" s="209"/>
      <c r="AB392" s="209"/>
      <c r="AC392" s="209"/>
      <c r="AD392" s="209"/>
      <c r="AE392" s="209"/>
      <c r="AF392" s="209"/>
      <c r="AG392" s="209" t="s">
        <v>234</v>
      </c>
      <c r="AH392" s="209">
        <v>0</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3" x14ac:dyDescent="0.2">
      <c r="A393" s="216"/>
      <c r="B393" s="217"/>
      <c r="C393" s="257" t="s">
        <v>654</v>
      </c>
      <c r="D393" s="248"/>
      <c r="E393" s="249">
        <v>2.66</v>
      </c>
      <c r="F393" s="220"/>
      <c r="G393" s="220"/>
      <c r="H393" s="220"/>
      <c r="I393" s="220"/>
      <c r="J393" s="220"/>
      <c r="K393" s="220"/>
      <c r="L393" s="220"/>
      <c r="M393" s="220"/>
      <c r="N393" s="219"/>
      <c r="O393" s="219"/>
      <c r="P393" s="219"/>
      <c r="Q393" s="219"/>
      <c r="R393" s="220"/>
      <c r="S393" s="220"/>
      <c r="T393" s="220"/>
      <c r="U393" s="220"/>
      <c r="V393" s="220"/>
      <c r="W393" s="220"/>
      <c r="X393" s="220"/>
      <c r="Y393" s="220"/>
      <c r="Z393" s="209"/>
      <c r="AA393" s="209"/>
      <c r="AB393" s="209"/>
      <c r="AC393" s="209"/>
      <c r="AD393" s="209"/>
      <c r="AE393" s="209"/>
      <c r="AF393" s="209"/>
      <c r="AG393" s="209" t="s">
        <v>234</v>
      </c>
      <c r="AH393" s="209">
        <v>0</v>
      </c>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3" x14ac:dyDescent="0.2">
      <c r="A394" s="216"/>
      <c r="B394" s="217"/>
      <c r="C394" s="257" t="s">
        <v>655</v>
      </c>
      <c r="D394" s="248"/>
      <c r="E394" s="249">
        <v>2.16</v>
      </c>
      <c r="F394" s="220"/>
      <c r="G394" s="220"/>
      <c r="H394" s="220"/>
      <c r="I394" s="220"/>
      <c r="J394" s="220"/>
      <c r="K394" s="220"/>
      <c r="L394" s="220"/>
      <c r="M394" s="220"/>
      <c r="N394" s="219"/>
      <c r="O394" s="219"/>
      <c r="P394" s="219"/>
      <c r="Q394" s="219"/>
      <c r="R394" s="220"/>
      <c r="S394" s="220"/>
      <c r="T394" s="220"/>
      <c r="U394" s="220"/>
      <c r="V394" s="220"/>
      <c r="W394" s="220"/>
      <c r="X394" s="220"/>
      <c r="Y394" s="220"/>
      <c r="Z394" s="209"/>
      <c r="AA394" s="209"/>
      <c r="AB394" s="209"/>
      <c r="AC394" s="209"/>
      <c r="AD394" s="209"/>
      <c r="AE394" s="209"/>
      <c r="AF394" s="209"/>
      <c r="AG394" s="209" t="s">
        <v>234</v>
      </c>
      <c r="AH394" s="209">
        <v>0</v>
      </c>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3" x14ac:dyDescent="0.2">
      <c r="A395" s="216"/>
      <c r="B395" s="217"/>
      <c r="C395" s="257" t="s">
        <v>656</v>
      </c>
      <c r="D395" s="248"/>
      <c r="E395" s="249">
        <v>4.05</v>
      </c>
      <c r="F395" s="220"/>
      <c r="G395" s="220"/>
      <c r="H395" s="220"/>
      <c r="I395" s="220"/>
      <c r="J395" s="220"/>
      <c r="K395" s="220"/>
      <c r="L395" s="220"/>
      <c r="M395" s="220"/>
      <c r="N395" s="219"/>
      <c r="O395" s="219"/>
      <c r="P395" s="219"/>
      <c r="Q395" s="219"/>
      <c r="R395" s="220"/>
      <c r="S395" s="220"/>
      <c r="T395" s="220"/>
      <c r="U395" s="220"/>
      <c r="V395" s="220"/>
      <c r="W395" s="220"/>
      <c r="X395" s="220"/>
      <c r="Y395" s="220"/>
      <c r="Z395" s="209"/>
      <c r="AA395" s="209"/>
      <c r="AB395" s="209"/>
      <c r="AC395" s="209"/>
      <c r="AD395" s="209"/>
      <c r="AE395" s="209"/>
      <c r="AF395" s="209"/>
      <c r="AG395" s="209" t="s">
        <v>234</v>
      </c>
      <c r="AH395" s="209">
        <v>0</v>
      </c>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3" x14ac:dyDescent="0.2">
      <c r="A396" s="216"/>
      <c r="B396" s="217"/>
      <c r="C396" s="257" t="s">
        <v>659</v>
      </c>
      <c r="D396" s="248"/>
      <c r="E396" s="249"/>
      <c r="F396" s="220"/>
      <c r="G396" s="220"/>
      <c r="H396" s="220"/>
      <c r="I396" s="220"/>
      <c r="J396" s="220"/>
      <c r="K396" s="220"/>
      <c r="L396" s="220"/>
      <c r="M396" s="220"/>
      <c r="N396" s="219"/>
      <c r="O396" s="219"/>
      <c r="P396" s="219"/>
      <c r="Q396" s="219"/>
      <c r="R396" s="220"/>
      <c r="S396" s="220"/>
      <c r="T396" s="220"/>
      <c r="U396" s="220"/>
      <c r="V396" s="220"/>
      <c r="W396" s="220"/>
      <c r="X396" s="220"/>
      <c r="Y396" s="220"/>
      <c r="Z396" s="209"/>
      <c r="AA396" s="209"/>
      <c r="AB396" s="209"/>
      <c r="AC396" s="209"/>
      <c r="AD396" s="209"/>
      <c r="AE396" s="209"/>
      <c r="AF396" s="209"/>
      <c r="AG396" s="209" t="s">
        <v>234</v>
      </c>
      <c r="AH396" s="209">
        <v>0</v>
      </c>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3" x14ac:dyDescent="0.2">
      <c r="A397" s="216"/>
      <c r="B397" s="217"/>
      <c r="C397" s="257" t="s">
        <v>660</v>
      </c>
      <c r="D397" s="248"/>
      <c r="E397" s="249">
        <v>56.29</v>
      </c>
      <c r="F397" s="220"/>
      <c r="G397" s="220"/>
      <c r="H397" s="220"/>
      <c r="I397" s="220"/>
      <c r="J397" s="220"/>
      <c r="K397" s="220"/>
      <c r="L397" s="220"/>
      <c r="M397" s="220"/>
      <c r="N397" s="219"/>
      <c r="O397" s="219"/>
      <c r="P397" s="219"/>
      <c r="Q397" s="219"/>
      <c r="R397" s="220"/>
      <c r="S397" s="220"/>
      <c r="T397" s="220"/>
      <c r="U397" s="220"/>
      <c r="V397" s="220"/>
      <c r="W397" s="220"/>
      <c r="X397" s="220"/>
      <c r="Y397" s="220"/>
      <c r="Z397" s="209"/>
      <c r="AA397" s="209"/>
      <c r="AB397" s="209"/>
      <c r="AC397" s="209"/>
      <c r="AD397" s="209"/>
      <c r="AE397" s="209"/>
      <c r="AF397" s="209"/>
      <c r="AG397" s="209" t="s">
        <v>234</v>
      </c>
      <c r="AH397" s="209">
        <v>0</v>
      </c>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3" x14ac:dyDescent="0.2">
      <c r="A398" s="216"/>
      <c r="B398" s="217"/>
      <c r="C398" s="257" t="s">
        <v>661</v>
      </c>
      <c r="D398" s="248"/>
      <c r="E398" s="249">
        <v>9.6199999999999992</v>
      </c>
      <c r="F398" s="220"/>
      <c r="G398" s="220"/>
      <c r="H398" s="220"/>
      <c r="I398" s="220"/>
      <c r="J398" s="220"/>
      <c r="K398" s="220"/>
      <c r="L398" s="220"/>
      <c r="M398" s="220"/>
      <c r="N398" s="219"/>
      <c r="O398" s="219"/>
      <c r="P398" s="219"/>
      <c r="Q398" s="219"/>
      <c r="R398" s="220"/>
      <c r="S398" s="220"/>
      <c r="T398" s="220"/>
      <c r="U398" s="220"/>
      <c r="V398" s="220"/>
      <c r="W398" s="220"/>
      <c r="X398" s="220"/>
      <c r="Y398" s="220"/>
      <c r="Z398" s="209"/>
      <c r="AA398" s="209"/>
      <c r="AB398" s="209"/>
      <c r="AC398" s="209"/>
      <c r="AD398" s="209"/>
      <c r="AE398" s="209"/>
      <c r="AF398" s="209"/>
      <c r="AG398" s="209" t="s">
        <v>234</v>
      </c>
      <c r="AH398" s="209">
        <v>0</v>
      </c>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ht="22.5" outlineLevel="3" x14ac:dyDescent="0.2">
      <c r="A399" s="216"/>
      <c r="B399" s="217"/>
      <c r="C399" s="257" t="s">
        <v>662</v>
      </c>
      <c r="D399" s="248"/>
      <c r="E399" s="249">
        <v>70.34</v>
      </c>
      <c r="F399" s="220"/>
      <c r="G399" s="220"/>
      <c r="H399" s="220"/>
      <c r="I399" s="220"/>
      <c r="J399" s="220"/>
      <c r="K399" s="220"/>
      <c r="L399" s="220"/>
      <c r="M399" s="220"/>
      <c r="N399" s="219"/>
      <c r="O399" s="219"/>
      <c r="P399" s="219"/>
      <c r="Q399" s="219"/>
      <c r="R399" s="220"/>
      <c r="S399" s="220"/>
      <c r="T399" s="220"/>
      <c r="U399" s="220"/>
      <c r="V399" s="220"/>
      <c r="W399" s="220"/>
      <c r="X399" s="220"/>
      <c r="Y399" s="220"/>
      <c r="Z399" s="209"/>
      <c r="AA399" s="209"/>
      <c r="AB399" s="209"/>
      <c r="AC399" s="209"/>
      <c r="AD399" s="209"/>
      <c r="AE399" s="209"/>
      <c r="AF399" s="209"/>
      <c r="AG399" s="209" t="s">
        <v>234</v>
      </c>
      <c r="AH399" s="209">
        <v>0</v>
      </c>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3" x14ac:dyDescent="0.2">
      <c r="A400" s="216"/>
      <c r="B400" s="217"/>
      <c r="C400" s="257" t="s">
        <v>663</v>
      </c>
      <c r="D400" s="248"/>
      <c r="E400" s="249">
        <v>30.59</v>
      </c>
      <c r="F400" s="220"/>
      <c r="G400" s="220"/>
      <c r="H400" s="220"/>
      <c r="I400" s="220"/>
      <c r="J400" s="220"/>
      <c r="K400" s="220"/>
      <c r="L400" s="220"/>
      <c r="M400" s="220"/>
      <c r="N400" s="219"/>
      <c r="O400" s="219"/>
      <c r="P400" s="219"/>
      <c r="Q400" s="219"/>
      <c r="R400" s="220"/>
      <c r="S400" s="220"/>
      <c r="T400" s="220"/>
      <c r="U400" s="220"/>
      <c r="V400" s="220"/>
      <c r="W400" s="220"/>
      <c r="X400" s="220"/>
      <c r="Y400" s="220"/>
      <c r="Z400" s="209"/>
      <c r="AA400" s="209"/>
      <c r="AB400" s="209"/>
      <c r="AC400" s="209"/>
      <c r="AD400" s="209"/>
      <c r="AE400" s="209"/>
      <c r="AF400" s="209"/>
      <c r="AG400" s="209" t="s">
        <v>234</v>
      </c>
      <c r="AH400" s="209">
        <v>0</v>
      </c>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ht="22.5" outlineLevel="3" x14ac:dyDescent="0.2">
      <c r="A401" s="216"/>
      <c r="B401" s="217"/>
      <c r="C401" s="257" t="s">
        <v>664</v>
      </c>
      <c r="D401" s="248"/>
      <c r="E401" s="249">
        <v>33.659999999999997</v>
      </c>
      <c r="F401" s="220"/>
      <c r="G401" s="220"/>
      <c r="H401" s="220"/>
      <c r="I401" s="220"/>
      <c r="J401" s="220"/>
      <c r="K401" s="220"/>
      <c r="L401" s="220"/>
      <c r="M401" s="220"/>
      <c r="N401" s="219"/>
      <c r="O401" s="219"/>
      <c r="P401" s="219"/>
      <c r="Q401" s="219"/>
      <c r="R401" s="220"/>
      <c r="S401" s="220"/>
      <c r="T401" s="220"/>
      <c r="U401" s="220"/>
      <c r="V401" s="220"/>
      <c r="W401" s="220"/>
      <c r="X401" s="220"/>
      <c r="Y401" s="220"/>
      <c r="Z401" s="209"/>
      <c r="AA401" s="209"/>
      <c r="AB401" s="209"/>
      <c r="AC401" s="209"/>
      <c r="AD401" s="209"/>
      <c r="AE401" s="209"/>
      <c r="AF401" s="209"/>
      <c r="AG401" s="209" t="s">
        <v>234</v>
      </c>
      <c r="AH401" s="209">
        <v>0</v>
      </c>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3" x14ac:dyDescent="0.2">
      <c r="A402" s="216"/>
      <c r="B402" s="217"/>
      <c r="C402" s="257" t="s">
        <v>665</v>
      </c>
      <c r="D402" s="248"/>
      <c r="E402" s="249">
        <v>9.8000000000000007</v>
      </c>
      <c r="F402" s="220"/>
      <c r="G402" s="220"/>
      <c r="H402" s="220"/>
      <c r="I402" s="220"/>
      <c r="J402" s="220"/>
      <c r="K402" s="220"/>
      <c r="L402" s="220"/>
      <c r="M402" s="220"/>
      <c r="N402" s="219"/>
      <c r="O402" s="219"/>
      <c r="P402" s="219"/>
      <c r="Q402" s="219"/>
      <c r="R402" s="220"/>
      <c r="S402" s="220"/>
      <c r="T402" s="220"/>
      <c r="U402" s="220"/>
      <c r="V402" s="220"/>
      <c r="W402" s="220"/>
      <c r="X402" s="220"/>
      <c r="Y402" s="220"/>
      <c r="Z402" s="209"/>
      <c r="AA402" s="209"/>
      <c r="AB402" s="209"/>
      <c r="AC402" s="209"/>
      <c r="AD402" s="209"/>
      <c r="AE402" s="209"/>
      <c r="AF402" s="209"/>
      <c r="AG402" s="209" t="s">
        <v>234</v>
      </c>
      <c r="AH402" s="209">
        <v>0</v>
      </c>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3" x14ac:dyDescent="0.2">
      <c r="A403" s="216"/>
      <c r="B403" s="217"/>
      <c r="C403" s="257" t="s">
        <v>666</v>
      </c>
      <c r="D403" s="248"/>
      <c r="E403" s="249">
        <v>20.14</v>
      </c>
      <c r="F403" s="220"/>
      <c r="G403" s="220"/>
      <c r="H403" s="220"/>
      <c r="I403" s="220"/>
      <c r="J403" s="220"/>
      <c r="K403" s="220"/>
      <c r="L403" s="220"/>
      <c r="M403" s="220"/>
      <c r="N403" s="219"/>
      <c r="O403" s="219"/>
      <c r="P403" s="219"/>
      <c r="Q403" s="219"/>
      <c r="R403" s="220"/>
      <c r="S403" s="220"/>
      <c r="T403" s="220"/>
      <c r="U403" s="220"/>
      <c r="V403" s="220"/>
      <c r="W403" s="220"/>
      <c r="X403" s="220"/>
      <c r="Y403" s="220"/>
      <c r="Z403" s="209"/>
      <c r="AA403" s="209"/>
      <c r="AB403" s="209"/>
      <c r="AC403" s="209"/>
      <c r="AD403" s="209"/>
      <c r="AE403" s="209"/>
      <c r="AF403" s="209"/>
      <c r="AG403" s="209" t="s">
        <v>234</v>
      </c>
      <c r="AH403" s="209">
        <v>0</v>
      </c>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ht="22.5" outlineLevel="3" x14ac:dyDescent="0.2">
      <c r="A404" s="216"/>
      <c r="B404" s="217"/>
      <c r="C404" s="257" t="s">
        <v>667</v>
      </c>
      <c r="D404" s="248"/>
      <c r="E404" s="249">
        <v>55.42</v>
      </c>
      <c r="F404" s="220"/>
      <c r="G404" s="220"/>
      <c r="H404" s="220"/>
      <c r="I404" s="220"/>
      <c r="J404" s="220"/>
      <c r="K404" s="220"/>
      <c r="L404" s="220"/>
      <c r="M404" s="220"/>
      <c r="N404" s="219"/>
      <c r="O404" s="219"/>
      <c r="P404" s="219"/>
      <c r="Q404" s="219"/>
      <c r="R404" s="220"/>
      <c r="S404" s="220"/>
      <c r="T404" s="220"/>
      <c r="U404" s="220"/>
      <c r="V404" s="220"/>
      <c r="W404" s="220"/>
      <c r="X404" s="220"/>
      <c r="Y404" s="220"/>
      <c r="Z404" s="209"/>
      <c r="AA404" s="209"/>
      <c r="AB404" s="209"/>
      <c r="AC404" s="209"/>
      <c r="AD404" s="209"/>
      <c r="AE404" s="209"/>
      <c r="AF404" s="209"/>
      <c r="AG404" s="209" t="s">
        <v>234</v>
      </c>
      <c r="AH404" s="209">
        <v>0</v>
      </c>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3" x14ac:dyDescent="0.2">
      <c r="A405" s="216"/>
      <c r="B405" s="217"/>
      <c r="C405" s="257" t="s">
        <v>668</v>
      </c>
      <c r="D405" s="248"/>
      <c r="E405" s="249">
        <v>53.46</v>
      </c>
      <c r="F405" s="220"/>
      <c r="G405" s="220"/>
      <c r="H405" s="220"/>
      <c r="I405" s="220"/>
      <c r="J405" s="220"/>
      <c r="K405" s="220"/>
      <c r="L405" s="220"/>
      <c r="M405" s="220"/>
      <c r="N405" s="219"/>
      <c r="O405" s="219"/>
      <c r="P405" s="219"/>
      <c r="Q405" s="219"/>
      <c r="R405" s="220"/>
      <c r="S405" s="220"/>
      <c r="T405" s="220"/>
      <c r="U405" s="220"/>
      <c r="V405" s="220"/>
      <c r="W405" s="220"/>
      <c r="X405" s="220"/>
      <c r="Y405" s="220"/>
      <c r="Z405" s="209"/>
      <c r="AA405" s="209"/>
      <c r="AB405" s="209"/>
      <c r="AC405" s="209"/>
      <c r="AD405" s="209"/>
      <c r="AE405" s="209"/>
      <c r="AF405" s="209"/>
      <c r="AG405" s="209" t="s">
        <v>234</v>
      </c>
      <c r="AH405" s="209">
        <v>0</v>
      </c>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3" x14ac:dyDescent="0.2">
      <c r="A406" s="216"/>
      <c r="B406" s="217"/>
      <c r="C406" s="257" t="s">
        <v>669</v>
      </c>
      <c r="D406" s="248"/>
      <c r="E406" s="249">
        <v>28.55</v>
      </c>
      <c r="F406" s="220"/>
      <c r="G406" s="220"/>
      <c r="H406" s="220"/>
      <c r="I406" s="220"/>
      <c r="J406" s="220"/>
      <c r="K406" s="220"/>
      <c r="L406" s="220"/>
      <c r="M406" s="220"/>
      <c r="N406" s="219"/>
      <c r="O406" s="219"/>
      <c r="P406" s="219"/>
      <c r="Q406" s="219"/>
      <c r="R406" s="220"/>
      <c r="S406" s="220"/>
      <c r="T406" s="220"/>
      <c r="U406" s="220"/>
      <c r="V406" s="220"/>
      <c r="W406" s="220"/>
      <c r="X406" s="220"/>
      <c r="Y406" s="220"/>
      <c r="Z406" s="209"/>
      <c r="AA406" s="209"/>
      <c r="AB406" s="209"/>
      <c r="AC406" s="209"/>
      <c r="AD406" s="209"/>
      <c r="AE406" s="209"/>
      <c r="AF406" s="209"/>
      <c r="AG406" s="209" t="s">
        <v>234</v>
      </c>
      <c r="AH406" s="209">
        <v>0</v>
      </c>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3" x14ac:dyDescent="0.2">
      <c r="A407" s="216"/>
      <c r="B407" s="217"/>
      <c r="C407" s="257" t="s">
        <v>670</v>
      </c>
      <c r="D407" s="248"/>
      <c r="E407" s="249">
        <v>37.909999999999997</v>
      </c>
      <c r="F407" s="220"/>
      <c r="G407" s="220"/>
      <c r="H407" s="220"/>
      <c r="I407" s="220"/>
      <c r="J407" s="220"/>
      <c r="K407" s="220"/>
      <c r="L407" s="220"/>
      <c r="M407" s="220"/>
      <c r="N407" s="219"/>
      <c r="O407" s="219"/>
      <c r="P407" s="219"/>
      <c r="Q407" s="219"/>
      <c r="R407" s="220"/>
      <c r="S407" s="220"/>
      <c r="T407" s="220"/>
      <c r="U407" s="220"/>
      <c r="V407" s="220"/>
      <c r="W407" s="220"/>
      <c r="X407" s="220"/>
      <c r="Y407" s="220"/>
      <c r="Z407" s="209"/>
      <c r="AA407" s="209"/>
      <c r="AB407" s="209"/>
      <c r="AC407" s="209"/>
      <c r="AD407" s="209"/>
      <c r="AE407" s="209"/>
      <c r="AF407" s="209"/>
      <c r="AG407" s="209" t="s">
        <v>234</v>
      </c>
      <c r="AH407" s="209">
        <v>0</v>
      </c>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3" x14ac:dyDescent="0.2">
      <c r="A408" s="216"/>
      <c r="B408" s="217"/>
      <c r="C408" s="257" t="s">
        <v>671</v>
      </c>
      <c r="D408" s="248"/>
      <c r="E408" s="249">
        <v>33.979999999999997</v>
      </c>
      <c r="F408" s="220"/>
      <c r="G408" s="220"/>
      <c r="H408" s="220"/>
      <c r="I408" s="220"/>
      <c r="J408" s="220"/>
      <c r="K408" s="220"/>
      <c r="L408" s="220"/>
      <c r="M408" s="220"/>
      <c r="N408" s="219"/>
      <c r="O408" s="219"/>
      <c r="P408" s="219"/>
      <c r="Q408" s="219"/>
      <c r="R408" s="220"/>
      <c r="S408" s="220"/>
      <c r="T408" s="220"/>
      <c r="U408" s="220"/>
      <c r="V408" s="220"/>
      <c r="W408" s="220"/>
      <c r="X408" s="220"/>
      <c r="Y408" s="220"/>
      <c r="Z408" s="209"/>
      <c r="AA408" s="209"/>
      <c r="AB408" s="209"/>
      <c r="AC408" s="209"/>
      <c r="AD408" s="209"/>
      <c r="AE408" s="209"/>
      <c r="AF408" s="209"/>
      <c r="AG408" s="209" t="s">
        <v>234</v>
      </c>
      <c r="AH408" s="209">
        <v>0</v>
      </c>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3" x14ac:dyDescent="0.2">
      <c r="A409" s="216"/>
      <c r="B409" s="217"/>
      <c r="C409" s="257" t="s">
        <v>672</v>
      </c>
      <c r="D409" s="248"/>
      <c r="E409" s="249">
        <v>28.43</v>
      </c>
      <c r="F409" s="220"/>
      <c r="G409" s="220"/>
      <c r="H409" s="220"/>
      <c r="I409" s="220"/>
      <c r="J409" s="220"/>
      <c r="K409" s="220"/>
      <c r="L409" s="220"/>
      <c r="M409" s="220"/>
      <c r="N409" s="219"/>
      <c r="O409" s="219"/>
      <c r="P409" s="219"/>
      <c r="Q409" s="219"/>
      <c r="R409" s="220"/>
      <c r="S409" s="220"/>
      <c r="T409" s="220"/>
      <c r="U409" s="220"/>
      <c r="V409" s="220"/>
      <c r="W409" s="220"/>
      <c r="X409" s="220"/>
      <c r="Y409" s="220"/>
      <c r="Z409" s="209"/>
      <c r="AA409" s="209"/>
      <c r="AB409" s="209"/>
      <c r="AC409" s="209"/>
      <c r="AD409" s="209"/>
      <c r="AE409" s="209"/>
      <c r="AF409" s="209"/>
      <c r="AG409" s="209" t="s">
        <v>234</v>
      </c>
      <c r="AH409" s="209">
        <v>0</v>
      </c>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ht="22.5" outlineLevel="3" x14ac:dyDescent="0.2">
      <c r="A410" s="216"/>
      <c r="B410" s="217"/>
      <c r="C410" s="257" t="s">
        <v>673</v>
      </c>
      <c r="D410" s="248"/>
      <c r="E410" s="249">
        <v>48.92</v>
      </c>
      <c r="F410" s="220"/>
      <c r="G410" s="220"/>
      <c r="H410" s="220"/>
      <c r="I410" s="220"/>
      <c r="J410" s="220"/>
      <c r="K410" s="220"/>
      <c r="L410" s="220"/>
      <c r="M410" s="220"/>
      <c r="N410" s="219"/>
      <c r="O410" s="219"/>
      <c r="P410" s="219"/>
      <c r="Q410" s="219"/>
      <c r="R410" s="220"/>
      <c r="S410" s="220"/>
      <c r="T410" s="220"/>
      <c r="U410" s="220"/>
      <c r="V410" s="220"/>
      <c r="W410" s="220"/>
      <c r="X410" s="220"/>
      <c r="Y410" s="220"/>
      <c r="Z410" s="209"/>
      <c r="AA410" s="209"/>
      <c r="AB410" s="209"/>
      <c r="AC410" s="209"/>
      <c r="AD410" s="209"/>
      <c r="AE410" s="209"/>
      <c r="AF410" s="209"/>
      <c r="AG410" s="209" t="s">
        <v>234</v>
      </c>
      <c r="AH410" s="209">
        <v>0</v>
      </c>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3" x14ac:dyDescent="0.2">
      <c r="A411" s="216"/>
      <c r="B411" s="217"/>
      <c r="C411" s="257" t="s">
        <v>674</v>
      </c>
      <c r="D411" s="248"/>
      <c r="E411" s="249">
        <v>19.84</v>
      </c>
      <c r="F411" s="220"/>
      <c r="G411" s="220"/>
      <c r="H411" s="220"/>
      <c r="I411" s="220"/>
      <c r="J411" s="220"/>
      <c r="K411" s="220"/>
      <c r="L411" s="220"/>
      <c r="M411" s="220"/>
      <c r="N411" s="219"/>
      <c r="O411" s="219"/>
      <c r="P411" s="219"/>
      <c r="Q411" s="219"/>
      <c r="R411" s="220"/>
      <c r="S411" s="220"/>
      <c r="T411" s="220"/>
      <c r="U411" s="220"/>
      <c r="V411" s="220"/>
      <c r="W411" s="220"/>
      <c r="X411" s="220"/>
      <c r="Y411" s="220"/>
      <c r="Z411" s="209"/>
      <c r="AA411" s="209"/>
      <c r="AB411" s="209"/>
      <c r="AC411" s="209"/>
      <c r="AD411" s="209"/>
      <c r="AE411" s="209"/>
      <c r="AF411" s="209"/>
      <c r="AG411" s="209" t="s">
        <v>234</v>
      </c>
      <c r="AH411" s="209">
        <v>0</v>
      </c>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3" x14ac:dyDescent="0.2">
      <c r="A412" s="216"/>
      <c r="B412" s="217"/>
      <c r="C412" s="257" t="s">
        <v>927</v>
      </c>
      <c r="D412" s="248"/>
      <c r="E412" s="249"/>
      <c r="F412" s="220"/>
      <c r="G412" s="220"/>
      <c r="H412" s="220"/>
      <c r="I412" s="220"/>
      <c r="J412" s="220"/>
      <c r="K412" s="220"/>
      <c r="L412" s="220"/>
      <c r="M412" s="220"/>
      <c r="N412" s="219"/>
      <c r="O412" s="219"/>
      <c r="P412" s="219"/>
      <c r="Q412" s="219"/>
      <c r="R412" s="220"/>
      <c r="S412" s="220"/>
      <c r="T412" s="220"/>
      <c r="U412" s="220"/>
      <c r="V412" s="220"/>
      <c r="W412" s="220"/>
      <c r="X412" s="220"/>
      <c r="Y412" s="220"/>
      <c r="Z412" s="209"/>
      <c r="AA412" s="209"/>
      <c r="AB412" s="209"/>
      <c r="AC412" s="209"/>
      <c r="AD412" s="209"/>
      <c r="AE412" s="209"/>
      <c r="AF412" s="209"/>
      <c r="AG412" s="209" t="s">
        <v>234</v>
      </c>
      <c r="AH412" s="209">
        <v>0</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3" x14ac:dyDescent="0.2">
      <c r="A413" s="216"/>
      <c r="B413" s="217"/>
      <c r="C413" s="257" t="s">
        <v>570</v>
      </c>
      <c r="D413" s="248"/>
      <c r="E413" s="249"/>
      <c r="F413" s="220"/>
      <c r="G413" s="220"/>
      <c r="H413" s="220"/>
      <c r="I413" s="220"/>
      <c r="J413" s="220"/>
      <c r="K413" s="220"/>
      <c r="L413" s="220"/>
      <c r="M413" s="220"/>
      <c r="N413" s="219"/>
      <c r="O413" s="219"/>
      <c r="P413" s="219"/>
      <c r="Q413" s="219"/>
      <c r="R413" s="220"/>
      <c r="S413" s="220"/>
      <c r="T413" s="220"/>
      <c r="U413" s="220"/>
      <c r="V413" s="220"/>
      <c r="W413" s="220"/>
      <c r="X413" s="220"/>
      <c r="Y413" s="220"/>
      <c r="Z413" s="209"/>
      <c r="AA413" s="209"/>
      <c r="AB413" s="209"/>
      <c r="AC413" s="209"/>
      <c r="AD413" s="209"/>
      <c r="AE413" s="209"/>
      <c r="AF413" s="209"/>
      <c r="AG413" s="209" t="s">
        <v>234</v>
      </c>
      <c r="AH413" s="209">
        <v>0</v>
      </c>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3" x14ac:dyDescent="0.2">
      <c r="A414" s="216"/>
      <c r="B414" s="217"/>
      <c r="C414" s="257" t="s">
        <v>571</v>
      </c>
      <c r="D414" s="248"/>
      <c r="E414" s="249">
        <v>20.64</v>
      </c>
      <c r="F414" s="220"/>
      <c r="G414" s="220"/>
      <c r="H414" s="220"/>
      <c r="I414" s="220"/>
      <c r="J414" s="220"/>
      <c r="K414" s="220"/>
      <c r="L414" s="220"/>
      <c r="M414" s="220"/>
      <c r="N414" s="219"/>
      <c r="O414" s="219"/>
      <c r="P414" s="219"/>
      <c r="Q414" s="219"/>
      <c r="R414" s="220"/>
      <c r="S414" s="220"/>
      <c r="T414" s="220"/>
      <c r="U414" s="220"/>
      <c r="V414" s="220"/>
      <c r="W414" s="220"/>
      <c r="X414" s="220"/>
      <c r="Y414" s="220"/>
      <c r="Z414" s="209"/>
      <c r="AA414" s="209"/>
      <c r="AB414" s="209"/>
      <c r="AC414" s="209"/>
      <c r="AD414" s="209"/>
      <c r="AE414" s="209"/>
      <c r="AF414" s="209"/>
      <c r="AG414" s="209" t="s">
        <v>234</v>
      </c>
      <c r="AH414" s="209">
        <v>0</v>
      </c>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3" x14ac:dyDescent="0.2">
      <c r="A415" s="216"/>
      <c r="B415" s="217"/>
      <c r="C415" s="257" t="s">
        <v>572</v>
      </c>
      <c r="D415" s="248"/>
      <c r="E415" s="249">
        <v>28.33</v>
      </c>
      <c r="F415" s="220"/>
      <c r="G415" s="220"/>
      <c r="H415" s="220"/>
      <c r="I415" s="220"/>
      <c r="J415" s="220"/>
      <c r="K415" s="220"/>
      <c r="L415" s="220"/>
      <c r="M415" s="220"/>
      <c r="N415" s="219"/>
      <c r="O415" s="219"/>
      <c r="P415" s="219"/>
      <c r="Q415" s="219"/>
      <c r="R415" s="220"/>
      <c r="S415" s="220"/>
      <c r="T415" s="220"/>
      <c r="U415" s="220"/>
      <c r="V415" s="220"/>
      <c r="W415" s="220"/>
      <c r="X415" s="220"/>
      <c r="Y415" s="220"/>
      <c r="Z415" s="209"/>
      <c r="AA415" s="209"/>
      <c r="AB415" s="209"/>
      <c r="AC415" s="209"/>
      <c r="AD415" s="209"/>
      <c r="AE415" s="209"/>
      <c r="AF415" s="209"/>
      <c r="AG415" s="209" t="s">
        <v>234</v>
      </c>
      <c r="AH415" s="209">
        <v>0</v>
      </c>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3" x14ac:dyDescent="0.2">
      <c r="A416" s="216"/>
      <c r="B416" s="217"/>
      <c r="C416" s="257" t="s">
        <v>573</v>
      </c>
      <c r="D416" s="248"/>
      <c r="E416" s="249">
        <v>5.16</v>
      </c>
      <c r="F416" s="220"/>
      <c r="G416" s="220"/>
      <c r="H416" s="220"/>
      <c r="I416" s="220"/>
      <c r="J416" s="220"/>
      <c r="K416" s="220"/>
      <c r="L416" s="220"/>
      <c r="M416" s="220"/>
      <c r="N416" s="219"/>
      <c r="O416" s="219"/>
      <c r="P416" s="219"/>
      <c r="Q416" s="219"/>
      <c r="R416" s="220"/>
      <c r="S416" s="220"/>
      <c r="T416" s="220"/>
      <c r="U416" s="220"/>
      <c r="V416" s="220"/>
      <c r="W416" s="220"/>
      <c r="X416" s="220"/>
      <c r="Y416" s="220"/>
      <c r="Z416" s="209"/>
      <c r="AA416" s="209"/>
      <c r="AB416" s="209"/>
      <c r="AC416" s="209"/>
      <c r="AD416" s="209"/>
      <c r="AE416" s="209"/>
      <c r="AF416" s="209"/>
      <c r="AG416" s="209" t="s">
        <v>234</v>
      </c>
      <c r="AH416" s="209">
        <v>0</v>
      </c>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3" x14ac:dyDescent="0.2">
      <c r="A417" s="216"/>
      <c r="B417" s="217"/>
      <c r="C417" s="257" t="s">
        <v>574</v>
      </c>
      <c r="D417" s="248"/>
      <c r="E417" s="249">
        <v>10.02</v>
      </c>
      <c r="F417" s="220"/>
      <c r="G417" s="220"/>
      <c r="H417" s="220"/>
      <c r="I417" s="220"/>
      <c r="J417" s="220"/>
      <c r="K417" s="220"/>
      <c r="L417" s="220"/>
      <c r="M417" s="220"/>
      <c r="N417" s="219"/>
      <c r="O417" s="219"/>
      <c r="P417" s="219"/>
      <c r="Q417" s="219"/>
      <c r="R417" s="220"/>
      <c r="S417" s="220"/>
      <c r="T417" s="220"/>
      <c r="U417" s="220"/>
      <c r="V417" s="220"/>
      <c r="W417" s="220"/>
      <c r="X417" s="220"/>
      <c r="Y417" s="220"/>
      <c r="Z417" s="209"/>
      <c r="AA417" s="209"/>
      <c r="AB417" s="209"/>
      <c r="AC417" s="209"/>
      <c r="AD417" s="209"/>
      <c r="AE417" s="209"/>
      <c r="AF417" s="209"/>
      <c r="AG417" s="209" t="s">
        <v>234</v>
      </c>
      <c r="AH417" s="209">
        <v>0</v>
      </c>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3" x14ac:dyDescent="0.2">
      <c r="A418" s="216"/>
      <c r="B418" s="217"/>
      <c r="C418" s="257" t="s">
        <v>575</v>
      </c>
      <c r="D418" s="248"/>
      <c r="E418" s="249">
        <v>18.64</v>
      </c>
      <c r="F418" s="220"/>
      <c r="G418" s="220"/>
      <c r="H418" s="220"/>
      <c r="I418" s="220"/>
      <c r="J418" s="220"/>
      <c r="K418" s="220"/>
      <c r="L418" s="220"/>
      <c r="M418" s="220"/>
      <c r="N418" s="219"/>
      <c r="O418" s="219"/>
      <c r="P418" s="219"/>
      <c r="Q418" s="219"/>
      <c r="R418" s="220"/>
      <c r="S418" s="220"/>
      <c r="T418" s="220"/>
      <c r="U418" s="220"/>
      <c r="V418" s="220"/>
      <c r="W418" s="220"/>
      <c r="X418" s="220"/>
      <c r="Y418" s="220"/>
      <c r="Z418" s="209"/>
      <c r="AA418" s="209"/>
      <c r="AB418" s="209"/>
      <c r="AC418" s="209"/>
      <c r="AD418" s="209"/>
      <c r="AE418" s="209"/>
      <c r="AF418" s="209"/>
      <c r="AG418" s="209" t="s">
        <v>234</v>
      </c>
      <c r="AH418" s="209">
        <v>0</v>
      </c>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3" x14ac:dyDescent="0.2">
      <c r="A419" s="216"/>
      <c r="B419" s="217"/>
      <c r="C419" s="257" t="s">
        <v>576</v>
      </c>
      <c r="D419" s="248"/>
      <c r="E419" s="249">
        <v>13.17</v>
      </c>
      <c r="F419" s="220"/>
      <c r="G419" s="220"/>
      <c r="H419" s="220"/>
      <c r="I419" s="220"/>
      <c r="J419" s="220"/>
      <c r="K419" s="220"/>
      <c r="L419" s="220"/>
      <c r="M419" s="220"/>
      <c r="N419" s="219"/>
      <c r="O419" s="219"/>
      <c r="P419" s="219"/>
      <c r="Q419" s="219"/>
      <c r="R419" s="220"/>
      <c r="S419" s="220"/>
      <c r="T419" s="220"/>
      <c r="U419" s="220"/>
      <c r="V419" s="220"/>
      <c r="W419" s="220"/>
      <c r="X419" s="220"/>
      <c r="Y419" s="220"/>
      <c r="Z419" s="209"/>
      <c r="AA419" s="209"/>
      <c r="AB419" s="209"/>
      <c r="AC419" s="209"/>
      <c r="AD419" s="209"/>
      <c r="AE419" s="209"/>
      <c r="AF419" s="209"/>
      <c r="AG419" s="209" t="s">
        <v>234</v>
      </c>
      <c r="AH419" s="209">
        <v>0</v>
      </c>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3" x14ac:dyDescent="0.2">
      <c r="A420" s="216"/>
      <c r="B420" s="217"/>
      <c r="C420" s="257" t="s">
        <v>577</v>
      </c>
      <c r="D420" s="248"/>
      <c r="E420" s="249">
        <v>10.17</v>
      </c>
      <c r="F420" s="220"/>
      <c r="G420" s="220"/>
      <c r="H420" s="220"/>
      <c r="I420" s="220"/>
      <c r="J420" s="220"/>
      <c r="K420" s="220"/>
      <c r="L420" s="220"/>
      <c r="M420" s="220"/>
      <c r="N420" s="219"/>
      <c r="O420" s="219"/>
      <c r="P420" s="219"/>
      <c r="Q420" s="219"/>
      <c r="R420" s="220"/>
      <c r="S420" s="220"/>
      <c r="T420" s="220"/>
      <c r="U420" s="220"/>
      <c r="V420" s="220"/>
      <c r="W420" s="220"/>
      <c r="X420" s="220"/>
      <c r="Y420" s="220"/>
      <c r="Z420" s="209"/>
      <c r="AA420" s="209"/>
      <c r="AB420" s="209"/>
      <c r="AC420" s="209"/>
      <c r="AD420" s="209"/>
      <c r="AE420" s="209"/>
      <c r="AF420" s="209"/>
      <c r="AG420" s="209" t="s">
        <v>234</v>
      </c>
      <c r="AH420" s="209">
        <v>0</v>
      </c>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3" x14ac:dyDescent="0.2">
      <c r="A421" s="216"/>
      <c r="B421" s="217"/>
      <c r="C421" s="257" t="s">
        <v>578</v>
      </c>
      <c r="D421" s="248"/>
      <c r="E421" s="249">
        <v>1.47</v>
      </c>
      <c r="F421" s="220"/>
      <c r="G421" s="220"/>
      <c r="H421" s="220"/>
      <c r="I421" s="220"/>
      <c r="J421" s="220"/>
      <c r="K421" s="220"/>
      <c r="L421" s="220"/>
      <c r="M421" s="220"/>
      <c r="N421" s="219"/>
      <c r="O421" s="219"/>
      <c r="P421" s="219"/>
      <c r="Q421" s="219"/>
      <c r="R421" s="220"/>
      <c r="S421" s="220"/>
      <c r="T421" s="220"/>
      <c r="U421" s="220"/>
      <c r="V421" s="220"/>
      <c r="W421" s="220"/>
      <c r="X421" s="220"/>
      <c r="Y421" s="220"/>
      <c r="Z421" s="209"/>
      <c r="AA421" s="209"/>
      <c r="AB421" s="209"/>
      <c r="AC421" s="209"/>
      <c r="AD421" s="209"/>
      <c r="AE421" s="209"/>
      <c r="AF421" s="209"/>
      <c r="AG421" s="209" t="s">
        <v>234</v>
      </c>
      <c r="AH421" s="209">
        <v>0</v>
      </c>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3" x14ac:dyDescent="0.2">
      <c r="A422" s="216"/>
      <c r="B422" s="217"/>
      <c r="C422" s="257" t="s">
        <v>579</v>
      </c>
      <c r="D422" s="248"/>
      <c r="E422" s="249">
        <v>0.45</v>
      </c>
      <c r="F422" s="220"/>
      <c r="G422" s="220"/>
      <c r="H422" s="220"/>
      <c r="I422" s="220"/>
      <c r="J422" s="220"/>
      <c r="K422" s="220"/>
      <c r="L422" s="220"/>
      <c r="M422" s="220"/>
      <c r="N422" s="219"/>
      <c r="O422" s="219"/>
      <c r="P422" s="219"/>
      <c r="Q422" s="219"/>
      <c r="R422" s="220"/>
      <c r="S422" s="220"/>
      <c r="T422" s="220"/>
      <c r="U422" s="220"/>
      <c r="V422" s="220"/>
      <c r="W422" s="220"/>
      <c r="X422" s="220"/>
      <c r="Y422" s="220"/>
      <c r="Z422" s="209"/>
      <c r="AA422" s="209"/>
      <c r="AB422" s="209"/>
      <c r="AC422" s="209"/>
      <c r="AD422" s="209"/>
      <c r="AE422" s="209"/>
      <c r="AF422" s="209"/>
      <c r="AG422" s="209" t="s">
        <v>234</v>
      </c>
      <c r="AH422" s="209">
        <v>0</v>
      </c>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3" x14ac:dyDescent="0.2">
      <c r="A423" s="216"/>
      <c r="B423" s="217"/>
      <c r="C423" s="257" t="s">
        <v>580</v>
      </c>
      <c r="D423" s="248"/>
      <c r="E423" s="249">
        <v>1.39</v>
      </c>
      <c r="F423" s="220"/>
      <c r="G423" s="220"/>
      <c r="H423" s="220"/>
      <c r="I423" s="220"/>
      <c r="J423" s="220"/>
      <c r="K423" s="220"/>
      <c r="L423" s="220"/>
      <c r="M423" s="220"/>
      <c r="N423" s="219"/>
      <c r="O423" s="219"/>
      <c r="P423" s="219"/>
      <c r="Q423" s="219"/>
      <c r="R423" s="220"/>
      <c r="S423" s="220"/>
      <c r="T423" s="220"/>
      <c r="U423" s="220"/>
      <c r="V423" s="220"/>
      <c r="W423" s="220"/>
      <c r="X423" s="220"/>
      <c r="Y423" s="220"/>
      <c r="Z423" s="209"/>
      <c r="AA423" s="209"/>
      <c r="AB423" s="209"/>
      <c r="AC423" s="209"/>
      <c r="AD423" s="209"/>
      <c r="AE423" s="209"/>
      <c r="AF423" s="209"/>
      <c r="AG423" s="209" t="s">
        <v>234</v>
      </c>
      <c r="AH423" s="209">
        <v>0</v>
      </c>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3" x14ac:dyDescent="0.2">
      <c r="A424" s="216"/>
      <c r="B424" s="217"/>
      <c r="C424" s="257" t="s">
        <v>581</v>
      </c>
      <c r="D424" s="248"/>
      <c r="E424" s="249">
        <v>11.54</v>
      </c>
      <c r="F424" s="220"/>
      <c r="G424" s="220"/>
      <c r="H424" s="220"/>
      <c r="I424" s="220"/>
      <c r="J424" s="220"/>
      <c r="K424" s="220"/>
      <c r="L424" s="220"/>
      <c r="M424" s="220"/>
      <c r="N424" s="219"/>
      <c r="O424" s="219"/>
      <c r="P424" s="219"/>
      <c r="Q424" s="219"/>
      <c r="R424" s="220"/>
      <c r="S424" s="220"/>
      <c r="T424" s="220"/>
      <c r="U424" s="220"/>
      <c r="V424" s="220"/>
      <c r="W424" s="220"/>
      <c r="X424" s="220"/>
      <c r="Y424" s="220"/>
      <c r="Z424" s="209"/>
      <c r="AA424" s="209"/>
      <c r="AB424" s="209"/>
      <c r="AC424" s="209"/>
      <c r="AD424" s="209"/>
      <c r="AE424" s="209"/>
      <c r="AF424" s="209"/>
      <c r="AG424" s="209" t="s">
        <v>234</v>
      </c>
      <c r="AH424" s="209">
        <v>0</v>
      </c>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3" x14ac:dyDescent="0.2">
      <c r="A425" s="216"/>
      <c r="B425" s="217"/>
      <c r="C425" s="257" t="s">
        <v>582</v>
      </c>
      <c r="D425" s="248"/>
      <c r="E425" s="249">
        <v>1.22</v>
      </c>
      <c r="F425" s="220"/>
      <c r="G425" s="220"/>
      <c r="H425" s="220"/>
      <c r="I425" s="220"/>
      <c r="J425" s="220"/>
      <c r="K425" s="220"/>
      <c r="L425" s="220"/>
      <c r="M425" s="220"/>
      <c r="N425" s="219"/>
      <c r="O425" s="219"/>
      <c r="P425" s="219"/>
      <c r="Q425" s="219"/>
      <c r="R425" s="220"/>
      <c r="S425" s="220"/>
      <c r="T425" s="220"/>
      <c r="U425" s="220"/>
      <c r="V425" s="220"/>
      <c r="W425" s="220"/>
      <c r="X425" s="220"/>
      <c r="Y425" s="220"/>
      <c r="Z425" s="209"/>
      <c r="AA425" s="209"/>
      <c r="AB425" s="209"/>
      <c r="AC425" s="209"/>
      <c r="AD425" s="209"/>
      <c r="AE425" s="209"/>
      <c r="AF425" s="209"/>
      <c r="AG425" s="209" t="s">
        <v>234</v>
      </c>
      <c r="AH425" s="209">
        <v>0</v>
      </c>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3" x14ac:dyDescent="0.2">
      <c r="A426" s="216"/>
      <c r="B426" s="217"/>
      <c r="C426" s="257" t="s">
        <v>583</v>
      </c>
      <c r="D426" s="248"/>
      <c r="E426" s="249">
        <v>4.16</v>
      </c>
      <c r="F426" s="220"/>
      <c r="G426" s="220"/>
      <c r="H426" s="220"/>
      <c r="I426" s="220"/>
      <c r="J426" s="220"/>
      <c r="K426" s="220"/>
      <c r="L426" s="220"/>
      <c r="M426" s="220"/>
      <c r="N426" s="219"/>
      <c r="O426" s="219"/>
      <c r="P426" s="219"/>
      <c r="Q426" s="219"/>
      <c r="R426" s="220"/>
      <c r="S426" s="220"/>
      <c r="T426" s="220"/>
      <c r="U426" s="220"/>
      <c r="V426" s="220"/>
      <c r="W426" s="220"/>
      <c r="X426" s="220"/>
      <c r="Y426" s="220"/>
      <c r="Z426" s="209"/>
      <c r="AA426" s="209"/>
      <c r="AB426" s="209"/>
      <c r="AC426" s="209"/>
      <c r="AD426" s="209"/>
      <c r="AE426" s="209"/>
      <c r="AF426" s="209"/>
      <c r="AG426" s="209" t="s">
        <v>234</v>
      </c>
      <c r="AH426" s="209">
        <v>0</v>
      </c>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3" x14ac:dyDescent="0.2">
      <c r="A427" s="216"/>
      <c r="B427" s="217"/>
      <c r="C427" s="257" t="s">
        <v>584</v>
      </c>
      <c r="D427" s="248"/>
      <c r="E427" s="249">
        <v>1.53</v>
      </c>
      <c r="F427" s="220"/>
      <c r="G427" s="220"/>
      <c r="H427" s="220"/>
      <c r="I427" s="220"/>
      <c r="J427" s="220"/>
      <c r="K427" s="220"/>
      <c r="L427" s="220"/>
      <c r="M427" s="220"/>
      <c r="N427" s="219"/>
      <c r="O427" s="219"/>
      <c r="P427" s="219"/>
      <c r="Q427" s="219"/>
      <c r="R427" s="220"/>
      <c r="S427" s="220"/>
      <c r="T427" s="220"/>
      <c r="U427" s="220"/>
      <c r="V427" s="220"/>
      <c r="W427" s="220"/>
      <c r="X427" s="220"/>
      <c r="Y427" s="220"/>
      <c r="Z427" s="209"/>
      <c r="AA427" s="209"/>
      <c r="AB427" s="209"/>
      <c r="AC427" s="209"/>
      <c r="AD427" s="209"/>
      <c r="AE427" s="209"/>
      <c r="AF427" s="209"/>
      <c r="AG427" s="209" t="s">
        <v>234</v>
      </c>
      <c r="AH427" s="209">
        <v>0</v>
      </c>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3" x14ac:dyDescent="0.2">
      <c r="A428" s="216"/>
      <c r="B428" s="217"/>
      <c r="C428" s="257" t="s">
        <v>585</v>
      </c>
      <c r="D428" s="248"/>
      <c r="E428" s="249">
        <v>0.95</v>
      </c>
      <c r="F428" s="220"/>
      <c r="G428" s="220"/>
      <c r="H428" s="220"/>
      <c r="I428" s="220"/>
      <c r="J428" s="220"/>
      <c r="K428" s="220"/>
      <c r="L428" s="220"/>
      <c r="M428" s="220"/>
      <c r="N428" s="219"/>
      <c r="O428" s="219"/>
      <c r="P428" s="219"/>
      <c r="Q428" s="219"/>
      <c r="R428" s="220"/>
      <c r="S428" s="220"/>
      <c r="T428" s="220"/>
      <c r="U428" s="220"/>
      <c r="V428" s="220"/>
      <c r="W428" s="220"/>
      <c r="X428" s="220"/>
      <c r="Y428" s="220"/>
      <c r="Z428" s="209"/>
      <c r="AA428" s="209"/>
      <c r="AB428" s="209"/>
      <c r="AC428" s="209"/>
      <c r="AD428" s="209"/>
      <c r="AE428" s="209"/>
      <c r="AF428" s="209"/>
      <c r="AG428" s="209" t="s">
        <v>234</v>
      </c>
      <c r="AH428" s="209">
        <v>0</v>
      </c>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3" x14ac:dyDescent="0.2">
      <c r="A429" s="216"/>
      <c r="B429" s="217"/>
      <c r="C429" s="257" t="s">
        <v>586</v>
      </c>
      <c r="D429" s="248"/>
      <c r="E429" s="249">
        <v>1.68</v>
      </c>
      <c r="F429" s="220"/>
      <c r="G429" s="220"/>
      <c r="H429" s="220"/>
      <c r="I429" s="220"/>
      <c r="J429" s="220"/>
      <c r="K429" s="220"/>
      <c r="L429" s="220"/>
      <c r="M429" s="220"/>
      <c r="N429" s="219"/>
      <c r="O429" s="219"/>
      <c r="P429" s="219"/>
      <c r="Q429" s="219"/>
      <c r="R429" s="220"/>
      <c r="S429" s="220"/>
      <c r="T429" s="220"/>
      <c r="U429" s="220"/>
      <c r="V429" s="220"/>
      <c r="W429" s="220"/>
      <c r="X429" s="220"/>
      <c r="Y429" s="220"/>
      <c r="Z429" s="209"/>
      <c r="AA429" s="209"/>
      <c r="AB429" s="209"/>
      <c r="AC429" s="209"/>
      <c r="AD429" s="209"/>
      <c r="AE429" s="209"/>
      <c r="AF429" s="209"/>
      <c r="AG429" s="209" t="s">
        <v>234</v>
      </c>
      <c r="AH429" s="209">
        <v>0</v>
      </c>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3" x14ac:dyDescent="0.2">
      <c r="A430" s="216"/>
      <c r="B430" s="217"/>
      <c r="C430" s="257" t="s">
        <v>587</v>
      </c>
      <c r="D430" s="248"/>
      <c r="E430" s="249">
        <v>4.25</v>
      </c>
      <c r="F430" s="220"/>
      <c r="G430" s="220"/>
      <c r="H430" s="220"/>
      <c r="I430" s="220"/>
      <c r="J430" s="220"/>
      <c r="K430" s="220"/>
      <c r="L430" s="220"/>
      <c r="M430" s="220"/>
      <c r="N430" s="219"/>
      <c r="O430" s="219"/>
      <c r="P430" s="219"/>
      <c r="Q430" s="219"/>
      <c r="R430" s="220"/>
      <c r="S430" s="220"/>
      <c r="T430" s="220"/>
      <c r="U430" s="220"/>
      <c r="V430" s="220"/>
      <c r="W430" s="220"/>
      <c r="X430" s="220"/>
      <c r="Y430" s="220"/>
      <c r="Z430" s="209"/>
      <c r="AA430" s="209"/>
      <c r="AB430" s="209"/>
      <c r="AC430" s="209"/>
      <c r="AD430" s="209"/>
      <c r="AE430" s="209"/>
      <c r="AF430" s="209"/>
      <c r="AG430" s="209" t="s">
        <v>234</v>
      </c>
      <c r="AH430" s="209">
        <v>0</v>
      </c>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3" x14ac:dyDescent="0.2">
      <c r="A431" s="216"/>
      <c r="B431" s="217"/>
      <c r="C431" s="257" t="s">
        <v>588</v>
      </c>
      <c r="D431" s="248"/>
      <c r="E431" s="249">
        <v>2.2200000000000002</v>
      </c>
      <c r="F431" s="220"/>
      <c r="G431" s="220"/>
      <c r="H431" s="220"/>
      <c r="I431" s="220"/>
      <c r="J431" s="220"/>
      <c r="K431" s="220"/>
      <c r="L431" s="220"/>
      <c r="M431" s="220"/>
      <c r="N431" s="219"/>
      <c r="O431" s="219"/>
      <c r="P431" s="219"/>
      <c r="Q431" s="219"/>
      <c r="R431" s="220"/>
      <c r="S431" s="220"/>
      <c r="T431" s="220"/>
      <c r="U431" s="220"/>
      <c r="V431" s="220"/>
      <c r="W431" s="220"/>
      <c r="X431" s="220"/>
      <c r="Y431" s="220"/>
      <c r="Z431" s="209"/>
      <c r="AA431" s="209"/>
      <c r="AB431" s="209"/>
      <c r="AC431" s="209"/>
      <c r="AD431" s="209"/>
      <c r="AE431" s="209"/>
      <c r="AF431" s="209"/>
      <c r="AG431" s="209" t="s">
        <v>234</v>
      </c>
      <c r="AH431" s="209">
        <v>0</v>
      </c>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3" x14ac:dyDescent="0.2">
      <c r="A432" s="216"/>
      <c r="B432" s="217"/>
      <c r="C432" s="257" t="s">
        <v>589</v>
      </c>
      <c r="D432" s="248"/>
      <c r="E432" s="249">
        <v>2.2799999999999998</v>
      </c>
      <c r="F432" s="220"/>
      <c r="G432" s="220"/>
      <c r="H432" s="220"/>
      <c r="I432" s="220"/>
      <c r="J432" s="220"/>
      <c r="K432" s="220"/>
      <c r="L432" s="220"/>
      <c r="M432" s="220"/>
      <c r="N432" s="219"/>
      <c r="O432" s="219"/>
      <c r="P432" s="219"/>
      <c r="Q432" s="219"/>
      <c r="R432" s="220"/>
      <c r="S432" s="220"/>
      <c r="T432" s="220"/>
      <c r="U432" s="220"/>
      <c r="V432" s="220"/>
      <c r="W432" s="220"/>
      <c r="X432" s="220"/>
      <c r="Y432" s="220"/>
      <c r="Z432" s="209"/>
      <c r="AA432" s="209"/>
      <c r="AB432" s="209"/>
      <c r="AC432" s="209"/>
      <c r="AD432" s="209"/>
      <c r="AE432" s="209"/>
      <c r="AF432" s="209"/>
      <c r="AG432" s="209" t="s">
        <v>234</v>
      </c>
      <c r="AH432" s="209">
        <v>0</v>
      </c>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3" x14ac:dyDescent="0.2">
      <c r="A433" s="216"/>
      <c r="B433" s="217"/>
      <c r="C433" s="257" t="s">
        <v>592</v>
      </c>
      <c r="D433" s="248"/>
      <c r="E433" s="249"/>
      <c r="F433" s="220"/>
      <c r="G433" s="220"/>
      <c r="H433" s="220"/>
      <c r="I433" s="220"/>
      <c r="J433" s="220"/>
      <c r="K433" s="220"/>
      <c r="L433" s="220"/>
      <c r="M433" s="220"/>
      <c r="N433" s="219"/>
      <c r="O433" s="219"/>
      <c r="P433" s="219"/>
      <c r="Q433" s="219"/>
      <c r="R433" s="220"/>
      <c r="S433" s="220"/>
      <c r="T433" s="220"/>
      <c r="U433" s="220"/>
      <c r="V433" s="220"/>
      <c r="W433" s="220"/>
      <c r="X433" s="220"/>
      <c r="Y433" s="220"/>
      <c r="Z433" s="209"/>
      <c r="AA433" s="209"/>
      <c r="AB433" s="209"/>
      <c r="AC433" s="209"/>
      <c r="AD433" s="209"/>
      <c r="AE433" s="209"/>
      <c r="AF433" s="209"/>
      <c r="AG433" s="209" t="s">
        <v>234</v>
      </c>
      <c r="AH433" s="209">
        <v>0</v>
      </c>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3" x14ac:dyDescent="0.2">
      <c r="A434" s="216"/>
      <c r="B434" s="217"/>
      <c r="C434" s="257" t="s">
        <v>593</v>
      </c>
      <c r="D434" s="248"/>
      <c r="E434" s="249">
        <v>4.8600000000000003</v>
      </c>
      <c r="F434" s="220"/>
      <c r="G434" s="220"/>
      <c r="H434" s="220"/>
      <c r="I434" s="220"/>
      <c r="J434" s="220"/>
      <c r="K434" s="220"/>
      <c r="L434" s="220"/>
      <c r="M434" s="220"/>
      <c r="N434" s="219"/>
      <c r="O434" s="219"/>
      <c r="P434" s="219"/>
      <c r="Q434" s="219"/>
      <c r="R434" s="220"/>
      <c r="S434" s="220"/>
      <c r="T434" s="220"/>
      <c r="U434" s="220"/>
      <c r="V434" s="220"/>
      <c r="W434" s="220"/>
      <c r="X434" s="220"/>
      <c r="Y434" s="220"/>
      <c r="Z434" s="209"/>
      <c r="AA434" s="209"/>
      <c r="AB434" s="209"/>
      <c r="AC434" s="209"/>
      <c r="AD434" s="209"/>
      <c r="AE434" s="209"/>
      <c r="AF434" s="209"/>
      <c r="AG434" s="209" t="s">
        <v>234</v>
      </c>
      <c r="AH434" s="209">
        <v>0</v>
      </c>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3" x14ac:dyDescent="0.2">
      <c r="A435" s="216"/>
      <c r="B435" s="217"/>
      <c r="C435" s="257" t="s">
        <v>594</v>
      </c>
      <c r="D435" s="248"/>
      <c r="E435" s="249">
        <v>4.08</v>
      </c>
      <c r="F435" s="220"/>
      <c r="G435" s="220"/>
      <c r="H435" s="220"/>
      <c r="I435" s="220"/>
      <c r="J435" s="220"/>
      <c r="K435" s="220"/>
      <c r="L435" s="220"/>
      <c r="M435" s="220"/>
      <c r="N435" s="219"/>
      <c r="O435" s="219"/>
      <c r="P435" s="219"/>
      <c r="Q435" s="219"/>
      <c r="R435" s="220"/>
      <c r="S435" s="220"/>
      <c r="T435" s="220"/>
      <c r="U435" s="220"/>
      <c r="V435" s="220"/>
      <c r="W435" s="220"/>
      <c r="X435" s="220"/>
      <c r="Y435" s="220"/>
      <c r="Z435" s="209"/>
      <c r="AA435" s="209"/>
      <c r="AB435" s="209"/>
      <c r="AC435" s="209"/>
      <c r="AD435" s="209"/>
      <c r="AE435" s="209"/>
      <c r="AF435" s="209"/>
      <c r="AG435" s="209" t="s">
        <v>234</v>
      </c>
      <c r="AH435" s="209">
        <v>0</v>
      </c>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3" x14ac:dyDescent="0.2">
      <c r="A436" s="216"/>
      <c r="B436" s="217"/>
      <c r="C436" s="257" t="s">
        <v>595</v>
      </c>
      <c r="D436" s="248"/>
      <c r="E436" s="249">
        <v>1.39</v>
      </c>
      <c r="F436" s="220"/>
      <c r="G436" s="220"/>
      <c r="H436" s="220"/>
      <c r="I436" s="220"/>
      <c r="J436" s="220"/>
      <c r="K436" s="220"/>
      <c r="L436" s="220"/>
      <c r="M436" s="220"/>
      <c r="N436" s="219"/>
      <c r="O436" s="219"/>
      <c r="P436" s="219"/>
      <c r="Q436" s="219"/>
      <c r="R436" s="220"/>
      <c r="S436" s="220"/>
      <c r="T436" s="220"/>
      <c r="U436" s="220"/>
      <c r="V436" s="220"/>
      <c r="W436" s="220"/>
      <c r="X436" s="220"/>
      <c r="Y436" s="220"/>
      <c r="Z436" s="209"/>
      <c r="AA436" s="209"/>
      <c r="AB436" s="209"/>
      <c r="AC436" s="209"/>
      <c r="AD436" s="209"/>
      <c r="AE436" s="209"/>
      <c r="AF436" s="209"/>
      <c r="AG436" s="209" t="s">
        <v>234</v>
      </c>
      <c r="AH436" s="209">
        <v>0</v>
      </c>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3" x14ac:dyDescent="0.2">
      <c r="A437" s="216"/>
      <c r="B437" s="217"/>
      <c r="C437" s="257" t="s">
        <v>596</v>
      </c>
      <c r="D437" s="248"/>
      <c r="E437" s="249">
        <v>1.07</v>
      </c>
      <c r="F437" s="220"/>
      <c r="G437" s="220"/>
      <c r="H437" s="220"/>
      <c r="I437" s="220"/>
      <c r="J437" s="220"/>
      <c r="K437" s="220"/>
      <c r="L437" s="220"/>
      <c r="M437" s="220"/>
      <c r="N437" s="219"/>
      <c r="O437" s="219"/>
      <c r="P437" s="219"/>
      <c r="Q437" s="219"/>
      <c r="R437" s="220"/>
      <c r="S437" s="220"/>
      <c r="T437" s="220"/>
      <c r="U437" s="220"/>
      <c r="V437" s="220"/>
      <c r="W437" s="220"/>
      <c r="X437" s="220"/>
      <c r="Y437" s="220"/>
      <c r="Z437" s="209"/>
      <c r="AA437" s="209"/>
      <c r="AB437" s="209"/>
      <c r="AC437" s="209"/>
      <c r="AD437" s="209"/>
      <c r="AE437" s="209"/>
      <c r="AF437" s="209"/>
      <c r="AG437" s="209" t="s">
        <v>234</v>
      </c>
      <c r="AH437" s="209">
        <v>0</v>
      </c>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3" x14ac:dyDescent="0.2">
      <c r="A438" s="216"/>
      <c r="B438" s="217"/>
      <c r="C438" s="257" t="s">
        <v>597</v>
      </c>
      <c r="D438" s="248"/>
      <c r="E438" s="249">
        <v>2.54</v>
      </c>
      <c r="F438" s="220"/>
      <c r="G438" s="220"/>
      <c r="H438" s="220"/>
      <c r="I438" s="220"/>
      <c r="J438" s="220"/>
      <c r="K438" s="220"/>
      <c r="L438" s="220"/>
      <c r="M438" s="220"/>
      <c r="N438" s="219"/>
      <c r="O438" s="219"/>
      <c r="P438" s="219"/>
      <c r="Q438" s="219"/>
      <c r="R438" s="220"/>
      <c r="S438" s="220"/>
      <c r="T438" s="220"/>
      <c r="U438" s="220"/>
      <c r="V438" s="220"/>
      <c r="W438" s="220"/>
      <c r="X438" s="220"/>
      <c r="Y438" s="220"/>
      <c r="Z438" s="209"/>
      <c r="AA438" s="209"/>
      <c r="AB438" s="209"/>
      <c r="AC438" s="209"/>
      <c r="AD438" s="209"/>
      <c r="AE438" s="209"/>
      <c r="AF438" s="209"/>
      <c r="AG438" s="209" t="s">
        <v>234</v>
      </c>
      <c r="AH438" s="209">
        <v>0</v>
      </c>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3" x14ac:dyDescent="0.2">
      <c r="A439" s="216"/>
      <c r="B439" s="217"/>
      <c r="C439" s="257" t="s">
        <v>598</v>
      </c>
      <c r="D439" s="248"/>
      <c r="E439" s="249">
        <v>1.81</v>
      </c>
      <c r="F439" s="220"/>
      <c r="G439" s="220"/>
      <c r="H439" s="220"/>
      <c r="I439" s="220"/>
      <c r="J439" s="220"/>
      <c r="K439" s="220"/>
      <c r="L439" s="220"/>
      <c r="M439" s="220"/>
      <c r="N439" s="219"/>
      <c r="O439" s="219"/>
      <c r="P439" s="219"/>
      <c r="Q439" s="219"/>
      <c r="R439" s="220"/>
      <c r="S439" s="220"/>
      <c r="T439" s="220"/>
      <c r="U439" s="220"/>
      <c r="V439" s="220"/>
      <c r="W439" s="220"/>
      <c r="X439" s="220"/>
      <c r="Y439" s="220"/>
      <c r="Z439" s="209"/>
      <c r="AA439" s="209"/>
      <c r="AB439" s="209"/>
      <c r="AC439" s="209"/>
      <c r="AD439" s="209"/>
      <c r="AE439" s="209"/>
      <c r="AF439" s="209"/>
      <c r="AG439" s="209" t="s">
        <v>234</v>
      </c>
      <c r="AH439" s="209">
        <v>0</v>
      </c>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3" x14ac:dyDescent="0.2">
      <c r="A440" s="216"/>
      <c r="B440" s="217"/>
      <c r="C440" s="257" t="s">
        <v>599</v>
      </c>
      <c r="D440" s="248"/>
      <c r="E440" s="249">
        <v>2.72</v>
      </c>
      <c r="F440" s="220"/>
      <c r="G440" s="220"/>
      <c r="H440" s="220"/>
      <c r="I440" s="220"/>
      <c r="J440" s="220"/>
      <c r="K440" s="220"/>
      <c r="L440" s="220"/>
      <c r="M440" s="220"/>
      <c r="N440" s="219"/>
      <c r="O440" s="219"/>
      <c r="P440" s="219"/>
      <c r="Q440" s="219"/>
      <c r="R440" s="220"/>
      <c r="S440" s="220"/>
      <c r="T440" s="220"/>
      <c r="U440" s="220"/>
      <c r="V440" s="220"/>
      <c r="W440" s="220"/>
      <c r="X440" s="220"/>
      <c r="Y440" s="220"/>
      <c r="Z440" s="209"/>
      <c r="AA440" s="209"/>
      <c r="AB440" s="209"/>
      <c r="AC440" s="209"/>
      <c r="AD440" s="209"/>
      <c r="AE440" s="209"/>
      <c r="AF440" s="209"/>
      <c r="AG440" s="209" t="s">
        <v>234</v>
      </c>
      <c r="AH440" s="209">
        <v>0</v>
      </c>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3" x14ac:dyDescent="0.2">
      <c r="A441" s="216"/>
      <c r="B441" s="217"/>
      <c r="C441" s="257" t="s">
        <v>928</v>
      </c>
      <c r="D441" s="248"/>
      <c r="E441" s="249"/>
      <c r="F441" s="220"/>
      <c r="G441" s="220"/>
      <c r="H441" s="220"/>
      <c r="I441" s="220"/>
      <c r="J441" s="220"/>
      <c r="K441" s="220"/>
      <c r="L441" s="220"/>
      <c r="M441" s="220"/>
      <c r="N441" s="219"/>
      <c r="O441" s="219"/>
      <c r="P441" s="219"/>
      <c r="Q441" s="219"/>
      <c r="R441" s="220"/>
      <c r="S441" s="220"/>
      <c r="T441" s="220"/>
      <c r="U441" s="220"/>
      <c r="V441" s="220"/>
      <c r="W441" s="220"/>
      <c r="X441" s="220"/>
      <c r="Y441" s="220"/>
      <c r="Z441" s="209"/>
      <c r="AA441" s="209"/>
      <c r="AB441" s="209"/>
      <c r="AC441" s="209"/>
      <c r="AD441" s="209"/>
      <c r="AE441" s="209"/>
      <c r="AF441" s="209"/>
      <c r="AG441" s="209" t="s">
        <v>234</v>
      </c>
      <c r="AH441" s="209">
        <v>0</v>
      </c>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3" x14ac:dyDescent="0.2">
      <c r="A442" s="216"/>
      <c r="B442" s="217"/>
      <c r="C442" s="257" t="s">
        <v>929</v>
      </c>
      <c r="D442" s="248"/>
      <c r="E442" s="249">
        <v>14.31</v>
      </c>
      <c r="F442" s="220"/>
      <c r="G442" s="220"/>
      <c r="H442" s="220"/>
      <c r="I442" s="220"/>
      <c r="J442" s="220"/>
      <c r="K442" s="220"/>
      <c r="L442" s="220"/>
      <c r="M442" s="220"/>
      <c r="N442" s="219"/>
      <c r="O442" s="219"/>
      <c r="P442" s="219"/>
      <c r="Q442" s="219"/>
      <c r="R442" s="220"/>
      <c r="S442" s="220"/>
      <c r="T442" s="220"/>
      <c r="U442" s="220"/>
      <c r="V442" s="220"/>
      <c r="W442" s="220"/>
      <c r="X442" s="220"/>
      <c r="Y442" s="220"/>
      <c r="Z442" s="209"/>
      <c r="AA442" s="209"/>
      <c r="AB442" s="209"/>
      <c r="AC442" s="209"/>
      <c r="AD442" s="209"/>
      <c r="AE442" s="209"/>
      <c r="AF442" s="209"/>
      <c r="AG442" s="209" t="s">
        <v>234</v>
      </c>
      <c r="AH442" s="209">
        <v>0</v>
      </c>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x14ac:dyDescent="0.2">
      <c r="A443" s="223" t="s">
        <v>190</v>
      </c>
      <c r="B443" s="224" t="s">
        <v>153</v>
      </c>
      <c r="C443" s="242" t="s">
        <v>154</v>
      </c>
      <c r="D443" s="225"/>
      <c r="E443" s="226"/>
      <c r="F443" s="227"/>
      <c r="G443" s="227">
        <f>SUMIF(AG444:AG445,"&lt;&gt;NOR",G444:G445)</f>
        <v>0</v>
      </c>
      <c r="H443" s="227"/>
      <c r="I443" s="227">
        <f>SUM(I444:I445)</f>
        <v>0</v>
      </c>
      <c r="J443" s="227"/>
      <c r="K443" s="227">
        <f>SUM(K444:K445)</f>
        <v>0</v>
      </c>
      <c r="L443" s="227"/>
      <c r="M443" s="227">
        <f>SUM(M444:M445)</f>
        <v>0</v>
      </c>
      <c r="N443" s="226"/>
      <c r="O443" s="226">
        <f>SUM(O444:O445)</f>
        <v>0</v>
      </c>
      <c r="P443" s="226"/>
      <c r="Q443" s="226">
        <f>SUM(Q444:Q445)</f>
        <v>0</v>
      </c>
      <c r="R443" s="227"/>
      <c r="S443" s="227"/>
      <c r="T443" s="228"/>
      <c r="U443" s="222"/>
      <c r="V443" s="222">
        <f>SUM(V444:V445)</f>
        <v>0</v>
      </c>
      <c r="W443" s="222"/>
      <c r="X443" s="222"/>
      <c r="Y443" s="222"/>
      <c r="AG443" t="s">
        <v>191</v>
      </c>
    </row>
    <row r="444" spans="1:60" outlineLevel="1" x14ac:dyDescent="0.2">
      <c r="A444" s="233">
        <v>104</v>
      </c>
      <c r="B444" s="234" t="s">
        <v>930</v>
      </c>
      <c r="C444" s="243" t="s">
        <v>931</v>
      </c>
      <c r="D444" s="235" t="s">
        <v>333</v>
      </c>
      <c r="E444" s="236">
        <v>6.4</v>
      </c>
      <c r="F444" s="237"/>
      <c r="G444" s="238">
        <f>ROUND(E444*F444,2)</f>
        <v>0</v>
      </c>
      <c r="H444" s="237"/>
      <c r="I444" s="238">
        <f>ROUND(E444*H444,2)</f>
        <v>0</v>
      </c>
      <c r="J444" s="237"/>
      <c r="K444" s="238">
        <f>ROUND(E444*J444,2)</f>
        <v>0</v>
      </c>
      <c r="L444" s="238">
        <v>21</v>
      </c>
      <c r="M444" s="238">
        <f>G444*(1+L444/100)</f>
        <v>0</v>
      </c>
      <c r="N444" s="236">
        <v>0</v>
      </c>
      <c r="O444" s="236">
        <f>ROUND(E444*N444,2)</f>
        <v>0</v>
      </c>
      <c r="P444" s="236">
        <v>0</v>
      </c>
      <c r="Q444" s="236">
        <f>ROUND(E444*P444,2)</f>
        <v>0</v>
      </c>
      <c r="R444" s="238"/>
      <c r="S444" s="238" t="s">
        <v>195</v>
      </c>
      <c r="T444" s="239" t="s">
        <v>196</v>
      </c>
      <c r="U444" s="220">
        <v>0</v>
      </c>
      <c r="V444" s="220">
        <f>ROUND(E444*U444,2)</f>
        <v>0</v>
      </c>
      <c r="W444" s="220"/>
      <c r="X444" s="220" t="s">
        <v>231</v>
      </c>
      <c r="Y444" s="220" t="s">
        <v>197</v>
      </c>
      <c r="Z444" s="209"/>
      <c r="AA444" s="209"/>
      <c r="AB444" s="209"/>
      <c r="AC444" s="209"/>
      <c r="AD444" s="209"/>
      <c r="AE444" s="209"/>
      <c r="AF444" s="209"/>
      <c r="AG444" s="209" t="s">
        <v>232</v>
      </c>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2" x14ac:dyDescent="0.2">
      <c r="A445" s="216"/>
      <c r="B445" s="217"/>
      <c r="C445" s="257" t="s">
        <v>932</v>
      </c>
      <c r="D445" s="248"/>
      <c r="E445" s="249">
        <v>6.4</v>
      </c>
      <c r="F445" s="220"/>
      <c r="G445" s="220"/>
      <c r="H445" s="220"/>
      <c r="I445" s="220"/>
      <c r="J445" s="220"/>
      <c r="K445" s="220"/>
      <c r="L445" s="220"/>
      <c r="M445" s="220"/>
      <c r="N445" s="219"/>
      <c r="O445" s="219"/>
      <c r="P445" s="219"/>
      <c r="Q445" s="219"/>
      <c r="R445" s="220"/>
      <c r="S445" s="220"/>
      <c r="T445" s="220"/>
      <c r="U445" s="220"/>
      <c r="V445" s="220"/>
      <c r="W445" s="220"/>
      <c r="X445" s="220"/>
      <c r="Y445" s="220"/>
      <c r="Z445" s="209"/>
      <c r="AA445" s="209"/>
      <c r="AB445" s="209"/>
      <c r="AC445" s="209"/>
      <c r="AD445" s="209"/>
      <c r="AE445" s="209"/>
      <c r="AF445" s="209"/>
      <c r="AG445" s="209" t="s">
        <v>234</v>
      </c>
      <c r="AH445" s="209">
        <v>0</v>
      </c>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x14ac:dyDescent="0.2">
      <c r="A446" s="223" t="s">
        <v>190</v>
      </c>
      <c r="B446" s="224" t="s">
        <v>155</v>
      </c>
      <c r="C446" s="242" t="s">
        <v>156</v>
      </c>
      <c r="D446" s="225"/>
      <c r="E446" s="226"/>
      <c r="F446" s="227"/>
      <c r="G446" s="227">
        <f>SUMIF(AG447:AG450,"&lt;&gt;NOR",G447:G450)</f>
        <v>0</v>
      </c>
      <c r="H446" s="227"/>
      <c r="I446" s="227">
        <f>SUM(I447:I450)</f>
        <v>0</v>
      </c>
      <c r="J446" s="227"/>
      <c r="K446" s="227">
        <f>SUM(K447:K450)</f>
        <v>0</v>
      </c>
      <c r="L446" s="227"/>
      <c r="M446" s="227">
        <f>SUM(M447:M450)</f>
        <v>0</v>
      </c>
      <c r="N446" s="226"/>
      <c r="O446" s="226">
        <f>SUM(O447:O450)</f>
        <v>0</v>
      </c>
      <c r="P446" s="226"/>
      <c r="Q446" s="226">
        <f>SUM(Q447:Q450)</f>
        <v>0</v>
      </c>
      <c r="R446" s="227"/>
      <c r="S446" s="227"/>
      <c r="T446" s="228"/>
      <c r="U446" s="222"/>
      <c r="V446" s="222">
        <f>SUM(V447:V450)</f>
        <v>0</v>
      </c>
      <c r="W446" s="222"/>
      <c r="X446" s="222"/>
      <c r="Y446" s="222"/>
      <c r="AG446" t="s">
        <v>191</v>
      </c>
    </row>
    <row r="447" spans="1:60" ht="33.75" outlineLevel="1" x14ac:dyDescent="0.2">
      <c r="A447" s="250">
        <v>105</v>
      </c>
      <c r="B447" s="251" t="s">
        <v>491</v>
      </c>
      <c r="C447" s="258" t="s">
        <v>933</v>
      </c>
      <c r="D447" s="252" t="s">
        <v>412</v>
      </c>
      <c r="E447" s="253">
        <v>0</v>
      </c>
      <c r="F447" s="254"/>
      <c r="G447" s="255">
        <f>ROUND(E447*F447,2)</f>
        <v>0</v>
      </c>
      <c r="H447" s="254"/>
      <c r="I447" s="255">
        <f>ROUND(E447*H447,2)</f>
        <v>0</v>
      </c>
      <c r="J447" s="254"/>
      <c r="K447" s="255">
        <f>ROUND(E447*J447,2)</f>
        <v>0</v>
      </c>
      <c r="L447" s="255">
        <v>21</v>
      </c>
      <c r="M447" s="255">
        <f>G447*(1+L447/100)</f>
        <v>0</v>
      </c>
      <c r="N447" s="253">
        <v>0</v>
      </c>
      <c r="O447" s="253">
        <f>ROUND(E447*N447,2)</f>
        <v>0</v>
      </c>
      <c r="P447" s="253">
        <v>0</v>
      </c>
      <c r="Q447" s="253">
        <f>ROUND(E447*P447,2)</f>
        <v>0</v>
      </c>
      <c r="R447" s="255"/>
      <c r="S447" s="255" t="s">
        <v>195</v>
      </c>
      <c r="T447" s="256" t="s">
        <v>196</v>
      </c>
      <c r="U447" s="220">
        <v>0</v>
      </c>
      <c r="V447" s="220">
        <f>ROUND(E447*U447,2)</f>
        <v>0</v>
      </c>
      <c r="W447" s="220"/>
      <c r="X447" s="220" t="s">
        <v>231</v>
      </c>
      <c r="Y447" s="220" t="s">
        <v>197</v>
      </c>
      <c r="Z447" s="209"/>
      <c r="AA447" s="209"/>
      <c r="AB447" s="209"/>
      <c r="AC447" s="209"/>
      <c r="AD447" s="209"/>
      <c r="AE447" s="209"/>
      <c r="AF447" s="209"/>
      <c r="AG447" s="209" t="s">
        <v>232</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50">
        <v>106</v>
      </c>
      <c r="B448" s="251" t="s">
        <v>493</v>
      </c>
      <c r="C448" s="258" t="s">
        <v>494</v>
      </c>
      <c r="D448" s="252" t="s">
        <v>412</v>
      </c>
      <c r="E448" s="253">
        <v>0</v>
      </c>
      <c r="F448" s="254"/>
      <c r="G448" s="255">
        <f>ROUND(E448*F448,2)</f>
        <v>0</v>
      </c>
      <c r="H448" s="254"/>
      <c r="I448" s="255">
        <f>ROUND(E448*H448,2)</f>
        <v>0</v>
      </c>
      <c r="J448" s="254"/>
      <c r="K448" s="255">
        <f>ROUND(E448*J448,2)</f>
        <v>0</v>
      </c>
      <c r="L448" s="255">
        <v>21</v>
      </c>
      <c r="M448" s="255">
        <f>G448*(1+L448/100)</f>
        <v>0</v>
      </c>
      <c r="N448" s="253">
        <v>0</v>
      </c>
      <c r="O448" s="253">
        <f>ROUND(E448*N448,2)</f>
        <v>0</v>
      </c>
      <c r="P448" s="253">
        <v>0</v>
      </c>
      <c r="Q448" s="253">
        <f>ROUND(E448*P448,2)</f>
        <v>0</v>
      </c>
      <c r="R448" s="255"/>
      <c r="S448" s="255" t="s">
        <v>195</v>
      </c>
      <c r="T448" s="256" t="s">
        <v>196</v>
      </c>
      <c r="U448" s="220">
        <v>0</v>
      </c>
      <c r="V448" s="220">
        <f>ROUND(E448*U448,2)</f>
        <v>0</v>
      </c>
      <c r="W448" s="220"/>
      <c r="X448" s="220" t="s">
        <v>231</v>
      </c>
      <c r="Y448" s="220" t="s">
        <v>197</v>
      </c>
      <c r="Z448" s="209"/>
      <c r="AA448" s="209"/>
      <c r="AB448" s="209"/>
      <c r="AC448" s="209"/>
      <c r="AD448" s="209"/>
      <c r="AE448" s="209"/>
      <c r="AF448" s="209"/>
      <c r="AG448" s="209" t="s">
        <v>232</v>
      </c>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ht="22.5" outlineLevel="1" x14ac:dyDescent="0.2">
      <c r="A449" s="250">
        <v>107</v>
      </c>
      <c r="B449" s="251" t="s">
        <v>934</v>
      </c>
      <c r="C449" s="258" t="s">
        <v>935</v>
      </c>
      <c r="D449" s="252" t="s">
        <v>412</v>
      </c>
      <c r="E449" s="253">
        <v>0</v>
      </c>
      <c r="F449" s="254"/>
      <c r="G449" s="255">
        <f>ROUND(E449*F449,2)</f>
        <v>0</v>
      </c>
      <c r="H449" s="254"/>
      <c r="I449" s="255">
        <f>ROUND(E449*H449,2)</f>
        <v>0</v>
      </c>
      <c r="J449" s="254"/>
      <c r="K449" s="255">
        <f>ROUND(E449*J449,2)</f>
        <v>0</v>
      </c>
      <c r="L449" s="255">
        <v>21</v>
      </c>
      <c r="M449" s="255">
        <f>G449*(1+L449/100)</f>
        <v>0</v>
      </c>
      <c r="N449" s="253">
        <v>0</v>
      </c>
      <c r="O449" s="253">
        <f>ROUND(E449*N449,2)</f>
        <v>0</v>
      </c>
      <c r="P449" s="253">
        <v>0</v>
      </c>
      <c r="Q449" s="253">
        <f>ROUND(E449*P449,2)</f>
        <v>0</v>
      </c>
      <c r="R449" s="255"/>
      <c r="S449" s="255" t="s">
        <v>195</v>
      </c>
      <c r="T449" s="256" t="s">
        <v>196</v>
      </c>
      <c r="U449" s="220">
        <v>0</v>
      </c>
      <c r="V449" s="220">
        <f>ROUND(E449*U449,2)</f>
        <v>0</v>
      </c>
      <c r="W449" s="220"/>
      <c r="X449" s="220" t="s">
        <v>231</v>
      </c>
      <c r="Y449" s="220" t="s">
        <v>197</v>
      </c>
      <c r="Z449" s="209"/>
      <c r="AA449" s="209"/>
      <c r="AB449" s="209"/>
      <c r="AC449" s="209"/>
      <c r="AD449" s="209"/>
      <c r="AE449" s="209"/>
      <c r="AF449" s="209"/>
      <c r="AG449" s="209" t="s">
        <v>232</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ht="22.5" outlineLevel="1" x14ac:dyDescent="0.2">
      <c r="A450" s="233">
        <v>108</v>
      </c>
      <c r="B450" s="234" t="s">
        <v>936</v>
      </c>
      <c r="C450" s="243" t="s">
        <v>937</v>
      </c>
      <c r="D450" s="235" t="s">
        <v>412</v>
      </c>
      <c r="E450" s="236">
        <v>0</v>
      </c>
      <c r="F450" s="237"/>
      <c r="G450" s="238">
        <f>ROUND(E450*F450,2)</f>
        <v>0</v>
      </c>
      <c r="H450" s="237"/>
      <c r="I450" s="238">
        <f>ROUND(E450*H450,2)</f>
        <v>0</v>
      </c>
      <c r="J450" s="237"/>
      <c r="K450" s="238">
        <f>ROUND(E450*J450,2)</f>
        <v>0</v>
      </c>
      <c r="L450" s="238">
        <v>21</v>
      </c>
      <c r="M450" s="238">
        <f>G450*(1+L450/100)</f>
        <v>0</v>
      </c>
      <c r="N450" s="236">
        <v>0</v>
      </c>
      <c r="O450" s="236">
        <f>ROUND(E450*N450,2)</f>
        <v>0</v>
      </c>
      <c r="P450" s="236">
        <v>0</v>
      </c>
      <c r="Q450" s="236">
        <f>ROUND(E450*P450,2)</f>
        <v>0</v>
      </c>
      <c r="R450" s="238"/>
      <c r="S450" s="238" t="s">
        <v>195</v>
      </c>
      <c r="T450" s="239" t="s">
        <v>196</v>
      </c>
      <c r="U450" s="220">
        <v>0</v>
      </c>
      <c r="V450" s="220">
        <f>ROUND(E450*U450,2)</f>
        <v>0</v>
      </c>
      <c r="W450" s="220"/>
      <c r="X450" s="220" t="s">
        <v>231</v>
      </c>
      <c r="Y450" s="220" t="s">
        <v>197</v>
      </c>
      <c r="Z450" s="209"/>
      <c r="AA450" s="209"/>
      <c r="AB450" s="209"/>
      <c r="AC450" s="209"/>
      <c r="AD450" s="209"/>
      <c r="AE450" s="209"/>
      <c r="AF450" s="209"/>
      <c r="AG450" s="209" t="s">
        <v>232</v>
      </c>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x14ac:dyDescent="0.2">
      <c r="A451" s="3"/>
      <c r="B451" s="4"/>
      <c r="C451" s="245"/>
      <c r="D451" s="6"/>
      <c r="E451" s="3"/>
      <c r="F451" s="3"/>
      <c r="G451" s="3"/>
      <c r="H451" s="3"/>
      <c r="I451" s="3"/>
      <c r="J451" s="3"/>
      <c r="K451" s="3"/>
      <c r="L451" s="3"/>
      <c r="M451" s="3"/>
      <c r="N451" s="3"/>
      <c r="O451" s="3"/>
      <c r="P451" s="3"/>
      <c r="Q451" s="3"/>
      <c r="R451" s="3"/>
      <c r="S451" s="3"/>
      <c r="T451" s="3"/>
      <c r="U451" s="3"/>
      <c r="V451" s="3"/>
      <c r="W451" s="3"/>
      <c r="X451" s="3"/>
      <c r="Y451" s="3"/>
      <c r="AE451">
        <v>15</v>
      </c>
      <c r="AF451">
        <v>21</v>
      </c>
      <c r="AG451" t="s">
        <v>176</v>
      </c>
    </row>
    <row r="452" spans="1:60" x14ac:dyDescent="0.2">
      <c r="A452" s="212"/>
      <c r="B452" s="213" t="s">
        <v>29</v>
      </c>
      <c r="C452" s="246"/>
      <c r="D452" s="214"/>
      <c r="E452" s="215"/>
      <c r="F452" s="215"/>
      <c r="G452" s="232">
        <f>G8+G91+G104+G109+G153+G167+G191+G200+G205+G210+G215+G217+G222+G248+G252+G259+G324+G326+G337+G349+G355+G383+G386+G443+G446</f>
        <v>0</v>
      </c>
      <c r="H452" s="3"/>
      <c r="I452" s="3"/>
      <c r="J452" s="3"/>
      <c r="K452" s="3"/>
      <c r="L452" s="3"/>
      <c r="M452" s="3"/>
      <c r="N452" s="3"/>
      <c r="O452" s="3"/>
      <c r="P452" s="3"/>
      <c r="Q452" s="3"/>
      <c r="R452" s="3"/>
      <c r="S452" s="3"/>
      <c r="T452" s="3"/>
      <c r="U452" s="3"/>
      <c r="V452" s="3"/>
      <c r="W452" s="3"/>
      <c r="X452" s="3"/>
      <c r="Y452" s="3"/>
      <c r="AE452">
        <f>SUMIF(L7:L450,AE451,G7:G450)</f>
        <v>0</v>
      </c>
      <c r="AF452">
        <f>SUMIF(L7:L450,AF451,G7:G450)</f>
        <v>0</v>
      </c>
      <c r="AG452" t="s">
        <v>225</v>
      </c>
    </row>
    <row r="453" spans="1:60" x14ac:dyDescent="0.2">
      <c r="C453" s="247"/>
      <c r="D453" s="10"/>
      <c r="AG453" t="s">
        <v>226</v>
      </c>
    </row>
    <row r="454" spans="1:60" x14ac:dyDescent="0.2">
      <c r="D454" s="10"/>
    </row>
    <row r="455" spans="1:60" x14ac:dyDescent="0.2">
      <c r="D455" s="10"/>
    </row>
    <row r="456" spans="1:60" x14ac:dyDescent="0.2">
      <c r="D456" s="10"/>
    </row>
    <row r="457" spans="1:60" x14ac:dyDescent="0.2">
      <c r="D457" s="10"/>
    </row>
    <row r="458" spans="1:60" x14ac:dyDescent="0.2">
      <c r="D458" s="10"/>
    </row>
    <row r="459" spans="1:60" x14ac:dyDescent="0.2">
      <c r="D459" s="10"/>
    </row>
    <row r="460" spans="1:60" x14ac:dyDescent="0.2">
      <c r="D460" s="10"/>
    </row>
    <row r="461" spans="1:60" x14ac:dyDescent="0.2">
      <c r="D461" s="10"/>
    </row>
    <row r="462" spans="1:60" x14ac:dyDescent="0.2">
      <c r="D462" s="10"/>
    </row>
    <row r="463" spans="1:60" x14ac:dyDescent="0.2">
      <c r="D463" s="10"/>
    </row>
    <row r="464" spans="1:60"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7nkvi6U6qXgLuQyRy4r4CeQJsS789GQ2sDd+Fc4ONfo4+BCH9/FHhI6x7Na1jEjix4LMET4txQ12UbUX42Tgg==" saltValue="NirMH07g4qcSqFVFGTHlxA==" spinCount="100000" sheet="1" formatRows="0"/>
  <mergeCells count="25">
    <mergeCell ref="C358:G358"/>
    <mergeCell ref="C299:G299"/>
    <mergeCell ref="C300:G300"/>
    <mergeCell ref="C307:G307"/>
    <mergeCell ref="C308:G308"/>
    <mergeCell ref="C317:G317"/>
    <mergeCell ref="C318:G318"/>
    <mergeCell ref="C212:G212"/>
    <mergeCell ref="C213:G213"/>
    <mergeCell ref="C235:G235"/>
    <mergeCell ref="C236:G236"/>
    <mergeCell ref="C295:G295"/>
    <mergeCell ref="C296:G296"/>
    <mergeCell ref="C38:G38"/>
    <mergeCell ref="C157:G157"/>
    <mergeCell ref="C158:G158"/>
    <mergeCell ref="C159:G159"/>
    <mergeCell ref="C162:G162"/>
    <mergeCell ref="C165:G165"/>
    <mergeCell ref="A1:G1"/>
    <mergeCell ref="C2:G2"/>
    <mergeCell ref="C3:G3"/>
    <mergeCell ref="C4:G4"/>
    <mergeCell ref="C34:G34"/>
    <mergeCell ref="C35:G35"/>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DCEC-FB07-4780-8696-577715E83B0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4" t="s">
        <v>227</v>
      </c>
      <c r="B1" s="194"/>
      <c r="C1" s="194"/>
      <c r="D1" s="194"/>
      <c r="E1" s="194"/>
      <c r="F1" s="194"/>
      <c r="G1" s="194"/>
      <c r="AG1" t="s">
        <v>163</v>
      </c>
    </row>
    <row r="2" spans="1:60" ht="24.95" customHeight="1" x14ac:dyDescent="0.2">
      <c r="A2" s="195" t="s">
        <v>7</v>
      </c>
      <c r="B2" s="49" t="s">
        <v>43</v>
      </c>
      <c r="C2" s="198" t="s">
        <v>44</v>
      </c>
      <c r="D2" s="196"/>
      <c r="E2" s="196"/>
      <c r="F2" s="196"/>
      <c r="G2" s="197"/>
      <c r="AG2" t="s">
        <v>164</v>
      </c>
    </row>
    <row r="3" spans="1:60" ht="24.95" customHeight="1" x14ac:dyDescent="0.2">
      <c r="A3" s="195" t="s">
        <v>8</v>
      </c>
      <c r="B3" s="49" t="s">
        <v>43</v>
      </c>
      <c r="C3" s="198" t="s">
        <v>50</v>
      </c>
      <c r="D3" s="196"/>
      <c r="E3" s="196"/>
      <c r="F3" s="196"/>
      <c r="G3" s="197"/>
      <c r="AC3" s="173" t="s">
        <v>164</v>
      </c>
      <c r="AG3" t="s">
        <v>166</v>
      </c>
    </row>
    <row r="4" spans="1:60" ht="24.95" customHeight="1" x14ac:dyDescent="0.2">
      <c r="A4" s="199" t="s">
        <v>9</v>
      </c>
      <c r="B4" s="200" t="s">
        <v>55</v>
      </c>
      <c r="C4" s="201" t="s">
        <v>56</v>
      </c>
      <c r="D4" s="202"/>
      <c r="E4" s="202"/>
      <c r="F4" s="202"/>
      <c r="G4" s="203"/>
      <c r="AG4" t="s">
        <v>167</v>
      </c>
    </row>
    <row r="5" spans="1:60" x14ac:dyDescent="0.2">
      <c r="D5" s="10"/>
    </row>
    <row r="6" spans="1:60" ht="38.25" x14ac:dyDescent="0.2">
      <c r="A6" s="205" t="s">
        <v>168</v>
      </c>
      <c r="B6" s="207" t="s">
        <v>169</v>
      </c>
      <c r="C6" s="207" t="s">
        <v>170</v>
      </c>
      <c r="D6" s="206" t="s">
        <v>171</v>
      </c>
      <c r="E6" s="205" t="s">
        <v>172</v>
      </c>
      <c r="F6" s="204" t="s">
        <v>173</v>
      </c>
      <c r="G6" s="205" t="s">
        <v>29</v>
      </c>
      <c r="H6" s="208" t="s">
        <v>30</v>
      </c>
      <c r="I6" s="208" t="s">
        <v>174</v>
      </c>
      <c r="J6" s="208" t="s">
        <v>31</v>
      </c>
      <c r="K6" s="208" t="s">
        <v>175</v>
      </c>
      <c r="L6" s="208" t="s">
        <v>176</v>
      </c>
      <c r="M6" s="208" t="s">
        <v>177</v>
      </c>
      <c r="N6" s="208" t="s">
        <v>178</v>
      </c>
      <c r="O6" s="208" t="s">
        <v>179</v>
      </c>
      <c r="P6" s="208" t="s">
        <v>180</v>
      </c>
      <c r="Q6" s="208" t="s">
        <v>181</v>
      </c>
      <c r="R6" s="208" t="s">
        <v>182</v>
      </c>
      <c r="S6" s="208" t="s">
        <v>183</v>
      </c>
      <c r="T6" s="208" t="s">
        <v>184</v>
      </c>
      <c r="U6" s="208" t="s">
        <v>185</v>
      </c>
      <c r="V6" s="208" t="s">
        <v>186</v>
      </c>
      <c r="W6" s="208" t="s">
        <v>187</v>
      </c>
      <c r="X6" s="208" t="s">
        <v>188</v>
      </c>
      <c r="Y6" s="208" t="s">
        <v>189</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c r="Y7" s="211"/>
    </row>
    <row r="8" spans="1:60" x14ac:dyDescent="0.2">
      <c r="A8" s="223" t="s">
        <v>190</v>
      </c>
      <c r="B8" s="224" t="s">
        <v>111</v>
      </c>
      <c r="C8" s="242" t="s">
        <v>112</v>
      </c>
      <c r="D8" s="225"/>
      <c r="E8" s="226"/>
      <c r="F8" s="227"/>
      <c r="G8" s="227">
        <f>SUMIF(AG9:AG16,"&lt;&gt;NOR",G9:G16)</f>
        <v>0</v>
      </c>
      <c r="H8" s="227"/>
      <c r="I8" s="227">
        <f>SUM(I9:I16)</f>
        <v>0</v>
      </c>
      <c r="J8" s="227"/>
      <c r="K8" s="227">
        <f>SUM(K9:K16)</f>
        <v>0</v>
      </c>
      <c r="L8" s="227"/>
      <c r="M8" s="227">
        <f>SUM(M9:M16)</f>
        <v>0</v>
      </c>
      <c r="N8" s="226"/>
      <c r="O8" s="226">
        <f>SUM(O9:O16)</f>
        <v>0.03</v>
      </c>
      <c r="P8" s="226"/>
      <c r="Q8" s="226">
        <f>SUM(Q9:Q16)</f>
        <v>0</v>
      </c>
      <c r="R8" s="227"/>
      <c r="S8" s="227"/>
      <c r="T8" s="228"/>
      <c r="U8" s="222"/>
      <c r="V8" s="222">
        <f>SUM(V9:V16)</f>
        <v>33.01</v>
      </c>
      <c r="W8" s="222"/>
      <c r="X8" s="222"/>
      <c r="Y8" s="222"/>
      <c r="AG8" t="s">
        <v>191</v>
      </c>
    </row>
    <row r="9" spans="1:60" outlineLevel="1" x14ac:dyDescent="0.2">
      <c r="A9" s="250">
        <v>1</v>
      </c>
      <c r="B9" s="251" t="s">
        <v>938</v>
      </c>
      <c r="C9" s="258" t="s">
        <v>939</v>
      </c>
      <c r="D9" s="252" t="s">
        <v>333</v>
      </c>
      <c r="E9" s="253">
        <v>9</v>
      </c>
      <c r="F9" s="254"/>
      <c r="G9" s="255">
        <f>ROUND(E9*F9,2)</f>
        <v>0</v>
      </c>
      <c r="H9" s="254"/>
      <c r="I9" s="255">
        <f>ROUND(E9*H9,2)</f>
        <v>0</v>
      </c>
      <c r="J9" s="254"/>
      <c r="K9" s="255">
        <f>ROUND(E9*J9,2)</f>
        <v>0</v>
      </c>
      <c r="L9" s="255">
        <v>21</v>
      </c>
      <c r="M9" s="255">
        <f>G9*(1+L9/100)</f>
        <v>0</v>
      </c>
      <c r="N9" s="253">
        <v>3.4000000000000002E-4</v>
      </c>
      <c r="O9" s="253">
        <f>ROUND(E9*N9,2)</f>
        <v>0</v>
      </c>
      <c r="P9" s="253">
        <v>0</v>
      </c>
      <c r="Q9" s="253">
        <f>ROUND(E9*P9,2)</f>
        <v>0</v>
      </c>
      <c r="R9" s="255"/>
      <c r="S9" s="255" t="s">
        <v>195</v>
      </c>
      <c r="T9" s="256" t="s">
        <v>196</v>
      </c>
      <c r="U9" s="220">
        <v>0.32</v>
      </c>
      <c r="V9" s="220">
        <f>ROUND(E9*U9,2)</f>
        <v>2.88</v>
      </c>
      <c r="W9" s="220"/>
      <c r="X9" s="220" t="s">
        <v>231</v>
      </c>
      <c r="Y9" s="220" t="s">
        <v>197</v>
      </c>
      <c r="Z9" s="209"/>
      <c r="AA9" s="209"/>
      <c r="AB9" s="209"/>
      <c r="AC9" s="209"/>
      <c r="AD9" s="209"/>
      <c r="AE9" s="209"/>
      <c r="AF9" s="209"/>
      <c r="AG9" s="209" t="s">
        <v>232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50">
        <v>2</v>
      </c>
      <c r="B10" s="251" t="s">
        <v>940</v>
      </c>
      <c r="C10" s="258" t="s">
        <v>941</v>
      </c>
      <c r="D10" s="252" t="s">
        <v>333</v>
      </c>
      <c r="E10" s="253">
        <v>10</v>
      </c>
      <c r="F10" s="254"/>
      <c r="G10" s="255">
        <f>ROUND(E10*F10,2)</f>
        <v>0</v>
      </c>
      <c r="H10" s="254"/>
      <c r="I10" s="255">
        <f>ROUND(E10*H10,2)</f>
        <v>0</v>
      </c>
      <c r="J10" s="254"/>
      <c r="K10" s="255">
        <f>ROUND(E10*J10,2)</f>
        <v>0</v>
      </c>
      <c r="L10" s="255">
        <v>21</v>
      </c>
      <c r="M10" s="255">
        <f>G10*(1+L10/100)</f>
        <v>0</v>
      </c>
      <c r="N10" s="253">
        <v>3.8000000000000002E-4</v>
      </c>
      <c r="O10" s="253">
        <f>ROUND(E10*N10,2)</f>
        <v>0</v>
      </c>
      <c r="P10" s="253">
        <v>0</v>
      </c>
      <c r="Q10" s="253">
        <f>ROUND(E10*P10,2)</f>
        <v>0</v>
      </c>
      <c r="R10" s="255"/>
      <c r="S10" s="255" t="s">
        <v>195</v>
      </c>
      <c r="T10" s="256" t="s">
        <v>196</v>
      </c>
      <c r="U10" s="220">
        <v>0.32</v>
      </c>
      <c r="V10" s="220">
        <f>ROUND(E10*U10,2)</f>
        <v>3.2</v>
      </c>
      <c r="W10" s="220"/>
      <c r="X10" s="220" t="s">
        <v>231</v>
      </c>
      <c r="Y10" s="220" t="s">
        <v>197</v>
      </c>
      <c r="Z10" s="209"/>
      <c r="AA10" s="209"/>
      <c r="AB10" s="209"/>
      <c r="AC10" s="209"/>
      <c r="AD10" s="209"/>
      <c r="AE10" s="209"/>
      <c r="AF10" s="209"/>
      <c r="AG10" s="209" t="s">
        <v>232</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50">
        <v>3</v>
      </c>
      <c r="B11" s="251" t="s">
        <v>942</v>
      </c>
      <c r="C11" s="258" t="s">
        <v>943</v>
      </c>
      <c r="D11" s="252" t="s">
        <v>333</v>
      </c>
      <c r="E11" s="253">
        <v>4</v>
      </c>
      <c r="F11" s="254"/>
      <c r="G11" s="255">
        <f>ROUND(E11*F11,2)</f>
        <v>0</v>
      </c>
      <c r="H11" s="254"/>
      <c r="I11" s="255">
        <f>ROUND(E11*H11,2)</f>
        <v>0</v>
      </c>
      <c r="J11" s="254"/>
      <c r="K11" s="255">
        <f>ROUND(E11*J11,2)</f>
        <v>0</v>
      </c>
      <c r="L11" s="255">
        <v>21</v>
      </c>
      <c r="M11" s="255">
        <f>G11*(1+L11/100)</f>
        <v>0</v>
      </c>
      <c r="N11" s="253">
        <v>4.6999999999999999E-4</v>
      </c>
      <c r="O11" s="253">
        <f>ROUND(E11*N11,2)</f>
        <v>0</v>
      </c>
      <c r="P11" s="253">
        <v>0</v>
      </c>
      <c r="Q11" s="253">
        <f>ROUND(E11*P11,2)</f>
        <v>0</v>
      </c>
      <c r="R11" s="255"/>
      <c r="S11" s="255" t="s">
        <v>195</v>
      </c>
      <c r="T11" s="256" t="s">
        <v>196</v>
      </c>
      <c r="U11" s="220">
        <v>0.35899999999999999</v>
      </c>
      <c r="V11" s="220">
        <f>ROUND(E11*U11,2)</f>
        <v>1.44</v>
      </c>
      <c r="W11" s="220"/>
      <c r="X11" s="220" t="s">
        <v>231</v>
      </c>
      <c r="Y11" s="220" t="s">
        <v>197</v>
      </c>
      <c r="Z11" s="209"/>
      <c r="AA11" s="209"/>
      <c r="AB11" s="209"/>
      <c r="AC11" s="209"/>
      <c r="AD11" s="209"/>
      <c r="AE11" s="209"/>
      <c r="AF11" s="209"/>
      <c r="AG11" s="209" t="s">
        <v>232</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50">
        <v>4</v>
      </c>
      <c r="B12" s="251" t="s">
        <v>944</v>
      </c>
      <c r="C12" s="258" t="s">
        <v>945</v>
      </c>
      <c r="D12" s="252" t="s">
        <v>333</v>
      </c>
      <c r="E12" s="253">
        <v>5</v>
      </c>
      <c r="F12" s="254"/>
      <c r="G12" s="255">
        <f>ROUND(E12*F12,2)</f>
        <v>0</v>
      </c>
      <c r="H12" s="254"/>
      <c r="I12" s="255">
        <f>ROUND(E12*H12,2)</f>
        <v>0</v>
      </c>
      <c r="J12" s="254"/>
      <c r="K12" s="255">
        <f>ROUND(E12*J12,2)</f>
        <v>0</v>
      </c>
      <c r="L12" s="255">
        <v>21</v>
      </c>
      <c r="M12" s="255">
        <f>G12*(1+L12/100)</f>
        <v>0</v>
      </c>
      <c r="N12" s="253">
        <v>1.5200000000000001E-3</v>
      </c>
      <c r="O12" s="253">
        <f>ROUND(E12*N12,2)</f>
        <v>0.01</v>
      </c>
      <c r="P12" s="253">
        <v>0</v>
      </c>
      <c r="Q12" s="253">
        <f>ROUND(E12*P12,2)</f>
        <v>0</v>
      </c>
      <c r="R12" s="255"/>
      <c r="S12" s="255" t="s">
        <v>195</v>
      </c>
      <c r="T12" s="256" t="s">
        <v>196</v>
      </c>
      <c r="U12" s="220">
        <v>1.173</v>
      </c>
      <c r="V12" s="220">
        <f>ROUND(E12*U12,2)</f>
        <v>5.87</v>
      </c>
      <c r="W12" s="220"/>
      <c r="X12" s="220" t="s">
        <v>231</v>
      </c>
      <c r="Y12" s="220" t="s">
        <v>197</v>
      </c>
      <c r="Z12" s="209"/>
      <c r="AA12" s="209"/>
      <c r="AB12" s="209"/>
      <c r="AC12" s="209"/>
      <c r="AD12" s="209"/>
      <c r="AE12" s="209"/>
      <c r="AF12" s="209"/>
      <c r="AG12" s="209" t="s">
        <v>232</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50">
        <v>5</v>
      </c>
      <c r="B13" s="251" t="s">
        <v>946</v>
      </c>
      <c r="C13" s="258" t="s">
        <v>947</v>
      </c>
      <c r="D13" s="252" t="s">
        <v>333</v>
      </c>
      <c r="E13" s="253">
        <v>19</v>
      </c>
      <c r="F13" s="254"/>
      <c r="G13" s="255">
        <f>ROUND(E13*F13,2)</f>
        <v>0</v>
      </c>
      <c r="H13" s="254"/>
      <c r="I13" s="255">
        <f>ROUND(E13*H13,2)</f>
        <v>0</v>
      </c>
      <c r="J13" s="254"/>
      <c r="K13" s="255">
        <f>ROUND(E13*J13,2)</f>
        <v>0</v>
      </c>
      <c r="L13" s="255">
        <v>21</v>
      </c>
      <c r="M13" s="255">
        <f>G13*(1+L13/100)</f>
        <v>0</v>
      </c>
      <c r="N13" s="253">
        <v>1.31E-3</v>
      </c>
      <c r="O13" s="253">
        <f>ROUND(E13*N13,2)</f>
        <v>0.02</v>
      </c>
      <c r="P13" s="253">
        <v>0</v>
      </c>
      <c r="Q13" s="253">
        <f>ROUND(E13*P13,2)</f>
        <v>0</v>
      </c>
      <c r="R13" s="255"/>
      <c r="S13" s="255" t="s">
        <v>195</v>
      </c>
      <c r="T13" s="256" t="s">
        <v>196</v>
      </c>
      <c r="U13" s="220">
        <v>0.79700000000000004</v>
      </c>
      <c r="V13" s="220">
        <f>ROUND(E13*U13,2)</f>
        <v>15.14</v>
      </c>
      <c r="W13" s="220"/>
      <c r="X13" s="220" t="s">
        <v>231</v>
      </c>
      <c r="Y13" s="220" t="s">
        <v>197</v>
      </c>
      <c r="Z13" s="209"/>
      <c r="AA13" s="209"/>
      <c r="AB13" s="209"/>
      <c r="AC13" s="209"/>
      <c r="AD13" s="209"/>
      <c r="AE13" s="209"/>
      <c r="AF13" s="209"/>
      <c r="AG13" s="209" t="s">
        <v>232</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50">
        <v>6</v>
      </c>
      <c r="B14" s="251" t="s">
        <v>948</v>
      </c>
      <c r="C14" s="258" t="s">
        <v>949</v>
      </c>
      <c r="D14" s="252" t="s">
        <v>333</v>
      </c>
      <c r="E14" s="253">
        <v>2</v>
      </c>
      <c r="F14" s="254"/>
      <c r="G14" s="255">
        <f>ROUND(E14*F14,2)</f>
        <v>0</v>
      </c>
      <c r="H14" s="254"/>
      <c r="I14" s="255">
        <f>ROUND(E14*H14,2)</f>
        <v>0</v>
      </c>
      <c r="J14" s="254"/>
      <c r="K14" s="255">
        <f>ROUND(E14*J14,2)</f>
        <v>0</v>
      </c>
      <c r="L14" s="255">
        <v>21</v>
      </c>
      <c r="M14" s="255">
        <f>G14*(1+L14/100)</f>
        <v>0</v>
      </c>
      <c r="N14" s="253">
        <v>1.3699999999999999E-3</v>
      </c>
      <c r="O14" s="253">
        <f>ROUND(E14*N14,2)</f>
        <v>0</v>
      </c>
      <c r="P14" s="253">
        <v>0</v>
      </c>
      <c r="Q14" s="253">
        <f>ROUND(E14*P14,2)</f>
        <v>0</v>
      </c>
      <c r="R14" s="255"/>
      <c r="S14" s="255" t="s">
        <v>195</v>
      </c>
      <c r="T14" s="256" t="s">
        <v>196</v>
      </c>
      <c r="U14" s="220">
        <v>0.79669999999999996</v>
      </c>
      <c r="V14" s="220">
        <f>ROUND(E14*U14,2)</f>
        <v>1.59</v>
      </c>
      <c r="W14" s="220"/>
      <c r="X14" s="220" t="s">
        <v>231</v>
      </c>
      <c r="Y14" s="220" t="s">
        <v>197</v>
      </c>
      <c r="Z14" s="209"/>
      <c r="AA14" s="209"/>
      <c r="AB14" s="209"/>
      <c r="AC14" s="209"/>
      <c r="AD14" s="209"/>
      <c r="AE14" s="209"/>
      <c r="AF14" s="209"/>
      <c r="AG14" s="209" t="s">
        <v>232</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33">
        <v>7</v>
      </c>
      <c r="B15" s="234" t="s">
        <v>950</v>
      </c>
      <c r="C15" s="243" t="s">
        <v>951</v>
      </c>
      <c r="D15" s="235" t="s">
        <v>333</v>
      </c>
      <c r="E15" s="236">
        <v>49</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195</v>
      </c>
      <c r="T15" s="239" t="s">
        <v>196</v>
      </c>
      <c r="U15" s="220">
        <v>5.8999999999999997E-2</v>
      </c>
      <c r="V15" s="220">
        <f>ROUND(E15*U15,2)</f>
        <v>2.89</v>
      </c>
      <c r="W15" s="220"/>
      <c r="X15" s="220" t="s">
        <v>231</v>
      </c>
      <c r="Y15" s="220" t="s">
        <v>197</v>
      </c>
      <c r="Z15" s="209"/>
      <c r="AA15" s="209"/>
      <c r="AB15" s="209"/>
      <c r="AC15" s="209"/>
      <c r="AD15" s="209"/>
      <c r="AE15" s="209"/>
      <c r="AF15" s="209"/>
      <c r="AG15" s="209" t="s">
        <v>232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v>8</v>
      </c>
      <c r="B16" s="217" t="s">
        <v>952</v>
      </c>
      <c r="C16" s="262" t="s">
        <v>790</v>
      </c>
      <c r="D16" s="218" t="s">
        <v>0</v>
      </c>
      <c r="E16" s="260"/>
      <c r="F16" s="221"/>
      <c r="G16" s="220">
        <f>ROUND(E16*F16,2)</f>
        <v>0</v>
      </c>
      <c r="H16" s="221"/>
      <c r="I16" s="220">
        <f>ROUND(E16*H16,2)</f>
        <v>0</v>
      </c>
      <c r="J16" s="221"/>
      <c r="K16" s="220">
        <f>ROUND(E16*J16,2)</f>
        <v>0</v>
      </c>
      <c r="L16" s="220">
        <v>21</v>
      </c>
      <c r="M16" s="220">
        <f>G16*(1+L16/100)</f>
        <v>0</v>
      </c>
      <c r="N16" s="219">
        <v>0</v>
      </c>
      <c r="O16" s="219">
        <f>ROUND(E16*N16,2)</f>
        <v>0</v>
      </c>
      <c r="P16" s="219">
        <v>0</v>
      </c>
      <c r="Q16" s="219">
        <f>ROUND(E16*P16,2)</f>
        <v>0</v>
      </c>
      <c r="R16" s="220"/>
      <c r="S16" s="220" t="s">
        <v>759</v>
      </c>
      <c r="T16" s="220" t="s">
        <v>196</v>
      </c>
      <c r="U16" s="220">
        <v>0</v>
      </c>
      <c r="V16" s="220">
        <f>ROUND(E16*U16,2)</f>
        <v>0</v>
      </c>
      <c r="W16" s="220"/>
      <c r="X16" s="220" t="s">
        <v>760</v>
      </c>
      <c r="Y16" s="220" t="s">
        <v>197</v>
      </c>
      <c r="Z16" s="209"/>
      <c r="AA16" s="209"/>
      <c r="AB16" s="209"/>
      <c r="AC16" s="209"/>
      <c r="AD16" s="209"/>
      <c r="AE16" s="209"/>
      <c r="AF16" s="209"/>
      <c r="AG16" s="209" t="s">
        <v>761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
      <c r="A17" s="223" t="s">
        <v>190</v>
      </c>
      <c r="B17" s="224" t="s">
        <v>113</v>
      </c>
      <c r="C17" s="242" t="s">
        <v>114</v>
      </c>
      <c r="D17" s="225"/>
      <c r="E17" s="226"/>
      <c r="F17" s="227"/>
      <c r="G17" s="227">
        <f>SUMIF(AG18:AG61,"&lt;&gt;NOR",G18:G61)</f>
        <v>0</v>
      </c>
      <c r="H17" s="227"/>
      <c r="I17" s="227">
        <f>SUM(I18:I61)</f>
        <v>0</v>
      </c>
      <c r="J17" s="227"/>
      <c r="K17" s="227">
        <f>SUM(K18:K61)</f>
        <v>0</v>
      </c>
      <c r="L17" s="227"/>
      <c r="M17" s="227">
        <f>SUM(M18:M61)</f>
        <v>0</v>
      </c>
      <c r="N17" s="226"/>
      <c r="O17" s="226">
        <f>SUM(O18:O61)</f>
        <v>0.16</v>
      </c>
      <c r="P17" s="226"/>
      <c r="Q17" s="226">
        <f>SUM(Q18:Q61)</f>
        <v>0</v>
      </c>
      <c r="R17" s="227"/>
      <c r="S17" s="227"/>
      <c r="T17" s="228"/>
      <c r="U17" s="222"/>
      <c r="V17" s="222">
        <f>SUM(V18:V61)</f>
        <v>167.3</v>
      </c>
      <c r="W17" s="222"/>
      <c r="X17" s="222"/>
      <c r="Y17" s="222"/>
      <c r="AG17" t="s">
        <v>191</v>
      </c>
    </row>
    <row r="18" spans="1:60" ht="22.5" outlineLevel="1" x14ac:dyDescent="0.2">
      <c r="A18" s="250">
        <v>9</v>
      </c>
      <c r="B18" s="251" t="s">
        <v>953</v>
      </c>
      <c r="C18" s="258" t="s">
        <v>954</v>
      </c>
      <c r="D18" s="252" t="s">
        <v>333</v>
      </c>
      <c r="E18" s="253">
        <v>34</v>
      </c>
      <c r="F18" s="254"/>
      <c r="G18" s="255">
        <f>ROUND(E18*F18,2)</f>
        <v>0</v>
      </c>
      <c r="H18" s="254"/>
      <c r="I18" s="255">
        <f>ROUND(E18*H18,2)</f>
        <v>0</v>
      </c>
      <c r="J18" s="254"/>
      <c r="K18" s="255">
        <f>ROUND(E18*J18,2)</f>
        <v>0</v>
      </c>
      <c r="L18" s="255">
        <v>21</v>
      </c>
      <c r="M18" s="255">
        <f>G18*(1+L18/100)</f>
        <v>0</v>
      </c>
      <c r="N18" s="253">
        <v>1.33E-3</v>
      </c>
      <c r="O18" s="253">
        <f>ROUND(E18*N18,2)</f>
        <v>0.05</v>
      </c>
      <c r="P18" s="253">
        <v>0</v>
      </c>
      <c r="Q18" s="253">
        <f>ROUND(E18*P18,2)</f>
        <v>0</v>
      </c>
      <c r="R18" s="255"/>
      <c r="S18" s="255" t="s">
        <v>195</v>
      </c>
      <c r="T18" s="256" t="s">
        <v>196</v>
      </c>
      <c r="U18" s="220">
        <v>0.28499999999999998</v>
      </c>
      <c r="V18" s="220">
        <f>ROUND(E18*U18,2)</f>
        <v>9.69</v>
      </c>
      <c r="W18" s="220"/>
      <c r="X18" s="220" t="s">
        <v>231</v>
      </c>
      <c r="Y18" s="220" t="s">
        <v>197</v>
      </c>
      <c r="Z18" s="209"/>
      <c r="AA18" s="209"/>
      <c r="AB18" s="209"/>
      <c r="AC18" s="209"/>
      <c r="AD18" s="209"/>
      <c r="AE18" s="209"/>
      <c r="AF18" s="209"/>
      <c r="AG18" s="209" t="s">
        <v>232</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50">
        <v>10</v>
      </c>
      <c r="B19" s="251" t="s">
        <v>955</v>
      </c>
      <c r="C19" s="258" t="s">
        <v>956</v>
      </c>
      <c r="D19" s="252" t="s">
        <v>333</v>
      </c>
      <c r="E19" s="253">
        <v>41</v>
      </c>
      <c r="F19" s="254"/>
      <c r="G19" s="255">
        <f>ROUND(E19*F19,2)</f>
        <v>0</v>
      </c>
      <c r="H19" s="254"/>
      <c r="I19" s="255">
        <f>ROUND(E19*H19,2)</f>
        <v>0</v>
      </c>
      <c r="J19" s="254"/>
      <c r="K19" s="255">
        <f>ROUND(E19*J19,2)</f>
        <v>0</v>
      </c>
      <c r="L19" s="255">
        <v>21</v>
      </c>
      <c r="M19" s="255">
        <f>G19*(1+L19/100)</f>
        <v>0</v>
      </c>
      <c r="N19" s="253">
        <v>4.6000000000000001E-4</v>
      </c>
      <c r="O19" s="253">
        <f>ROUND(E19*N19,2)</f>
        <v>0.02</v>
      </c>
      <c r="P19" s="253">
        <v>0</v>
      </c>
      <c r="Q19" s="253">
        <f>ROUND(E19*P19,2)</f>
        <v>0</v>
      </c>
      <c r="R19" s="255"/>
      <c r="S19" s="255" t="s">
        <v>195</v>
      </c>
      <c r="T19" s="256" t="s">
        <v>196</v>
      </c>
      <c r="U19" s="220">
        <v>0.52200000000000002</v>
      </c>
      <c r="V19" s="220">
        <f>ROUND(E19*U19,2)</f>
        <v>21.4</v>
      </c>
      <c r="W19" s="220"/>
      <c r="X19" s="220" t="s">
        <v>231</v>
      </c>
      <c r="Y19" s="220" t="s">
        <v>197</v>
      </c>
      <c r="Z19" s="209"/>
      <c r="AA19" s="209"/>
      <c r="AB19" s="209"/>
      <c r="AC19" s="209"/>
      <c r="AD19" s="209"/>
      <c r="AE19" s="209"/>
      <c r="AF19" s="209"/>
      <c r="AG19" s="209" t="s">
        <v>232</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2.5" outlineLevel="1" x14ac:dyDescent="0.2">
      <c r="A20" s="250">
        <v>11</v>
      </c>
      <c r="B20" s="251" t="s">
        <v>957</v>
      </c>
      <c r="C20" s="258" t="s">
        <v>958</v>
      </c>
      <c r="D20" s="252" t="s">
        <v>333</v>
      </c>
      <c r="E20" s="253">
        <v>22</v>
      </c>
      <c r="F20" s="254"/>
      <c r="G20" s="255">
        <f>ROUND(E20*F20,2)</f>
        <v>0</v>
      </c>
      <c r="H20" s="254"/>
      <c r="I20" s="255">
        <f>ROUND(E20*H20,2)</f>
        <v>0</v>
      </c>
      <c r="J20" s="254"/>
      <c r="K20" s="255">
        <f>ROUND(E20*J20,2)</f>
        <v>0</v>
      </c>
      <c r="L20" s="255">
        <v>21</v>
      </c>
      <c r="M20" s="255">
        <f>G20*(1+L20/100)</f>
        <v>0</v>
      </c>
      <c r="N20" s="253">
        <v>5.8E-4</v>
      </c>
      <c r="O20" s="253">
        <f>ROUND(E20*N20,2)</f>
        <v>0.01</v>
      </c>
      <c r="P20" s="253">
        <v>0</v>
      </c>
      <c r="Q20" s="253">
        <f>ROUND(E20*P20,2)</f>
        <v>0</v>
      </c>
      <c r="R20" s="255"/>
      <c r="S20" s="255" t="s">
        <v>195</v>
      </c>
      <c r="T20" s="256" t="s">
        <v>196</v>
      </c>
      <c r="U20" s="220">
        <v>0.6159</v>
      </c>
      <c r="V20" s="220">
        <f>ROUND(E20*U20,2)</f>
        <v>13.55</v>
      </c>
      <c r="W20" s="220"/>
      <c r="X20" s="220" t="s">
        <v>231</v>
      </c>
      <c r="Y20" s="220" t="s">
        <v>197</v>
      </c>
      <c r="Z20" s="209"/>
      <c r="AA20" s="209"/>
      <c r="AB20" s="209"/>
      <c r="AC20" s="209"/>
      <c r="AD20" s="209"/>
      <c r="AE20" s="209"/>
      <c r="AF20" s="209"/>
      <c r="AG20" s="209" t="s">
        <v>232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50">
        <v>12</v>
      </c>
      <c r="B21" s="251" t="s">
        <v>959</v>
      </c>
      <c r="C21" s="258" t="s">
        <v>960</v>
      </c>
      <c r="D21" s="252" t="s">
        <v>333</v>
      </c>
      <c r="E21" s="253">
        <v>13</v>
      </c>
      <c r="F21" s="254"/>
      <c r="G21" s="255">
        <f>ROUND(E21*F21,2)</f>
        <v>0</v>
      </c>
      <c r="H21" s="254"/>
      <c r="I21" s="255">
        <f>ROUND(E21*H21,2)</f>
        <v>0</v>
      </c>
      <c r="J21" s="254"/>
      <c r="K21" s="255">
        <f>ROUND(E21*J21,2)</f>
        <v>0</v>
      </c>
      <c r="L21" s="255">
        <v>21</v>
      </c>
      <c r="M21" s="255">
        <f>G21*(1+L21/100)</f>
        <v>0</v>
      </c>
      <c r="N21" s="253">
        <v>7.3999999999999999E-4</v>
      </c>
      <c r="O21" s="253">
        <f>ROUND(E21*N21,2)</f>
        <v>0.01</v>
      </c>
      <c r="P21" s="253">
        <v>0</v>
      </c>
      <c r="Q21" s="253">
        <f>ROUND(E21*P21,2)</f>
        <v>0</v>
      </c>
      <c r="R21" s="255"/>
      <c r="S21" s="255" t="s">
        <v>195</v>
      </c>
      <c r="T21" s="256" t="s">
        <v>196</v>
      </c>
      <c r="U21" s="220">
        <v>0.68279999999999996</v>
      </c>
      <c r="V21" s="220">
        <f>ROUND(E21*U21,2)</f>
        <v>8.8800000000000008</v>
      </c>
      <c r="W21" s="220"/>
      <c r="X21" s="220" t="s">
        <v>231</v>
      </c>
      <c r="Y21" s="220" t="s">
        <v>197</v>
      </c>
      <c r="Z21" s="209"/>
      <c r="AA21" s="209"/>
      <c r="AB21" s="209"/>
      <c r="AC21" s="209"/>
      <c r="AD21" s="209"/>
      <c r="AE21" s="209"/>
      <c r="AF21" s="209"/>
      <c r="AG21" s="209" t="s">
        <v>232</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50">
        <v>13</v>
      </c>
      <c r="B22" s="251" t="s">
        <v>961</v>
      </c>
      <c r="C22" s="258" t="s">
        <v>962</v>
      </c>
      <c r="D22" s="252" t="s">
        <v>333</v>
      </c>
      <c r="E22" s="253">
        <v>24</v>
      </c>
      <c r="F22" s="254"/>
      <c r="G22" s="255">
        <f>ROUND(E22*F22,2)</f>
        <v>0</v>
      </c>
      <c r="H22" s="254"/>
      <c r="I22" s="255">
        <f>ROUND(E22*H22,2)</f>
        <v>0</v>
      </c>
      <c r="J22" s="254"/>
      <c r="K22" s="255">
        <f>ROUND(E22*J22,2)</f>
        <v>0</v>
      </c>
      <c r="L22" s="255">
        <v>21</v>
      </c>
      <c r="M22" s="255">
        <f>G22*(1+L22/100)</f>
        <v>0</v>
      </c>
      <c r="N22" s="253">
        <v>1.1100000000000001E-3</v>
      </c>
      <c r="O22" s="253">
        <f>ROUND(E22*N22,2)</f>
        <v>0.03</v>
      </c>
      <c r="P22" s="253">
        <v>0</v>
      </c>
      <c r="Q22" s="253">
        <f>ROUND(E22*P22,2)</f>
        <v>0</v>
      </c>
      <c r="R22" s="255"/>
      <c r="S22" s="255" t="s">
        <v>195</v>
      </c>
      <c r="T22" s="256" t="s">
        <v>196</v>
      </c>
      <c r="U22" s="220">
        <v>0.75470000000000004</v>
      </c>
      <c r="V22" s="220">
        <f>ROUND(E22*U22,2)</f>
        <v>18.11</v>
      </c>
      <c r="W22" s="220"/>
      <c r="X22" s="220" t="s">
        <v>231</v>
      </c>
      <c r="Y22" s="220" t="s">
        <v>197</v>
      </c>
      <c r="Z22" s="209"/>
      <c r="AA22" s="209"/>
      <c r="AB22" s="209"/>
      <c r="AC22" s="209"/>
      <c r="AD22" s="209"/>
      <c r="AE22" s="209"/>
      <c r="AF22" s="209"/>
      <c r="AG22" s="209" t="s">
        <v>232</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50">
        <v>14</v>
      </c>
      <c r="B23" s="251" t="s">
        <v>963</v>
      </c>
      <c r="C23" s="258" t="s">
        <v>964</v>
      </c>
      <c r="D23" s="252" t="s">
        <v>333</v>
      </c>
      <c r="E23" s="253">
        <v>36</v>
      </c>
      <c r="F23" s="254"/>
      <c r="G23" s="255">
        <f>ROUND(E23*F23,2)</f>
        <v>0</v>
      </c>
      <c r="H23" s="254"/>
      <c r="I23" s="255">
        <f>ROUND(E23*H23,2)</f>
        <v>0</v>
      </c>
      <c r="J23" s="254"/>
      <c r="K23" s="255">
        <f>ROUND(E23*J23,2)</f>
        <v>0</v>
      </c>
      <c r="L23" s="255">
        <v>21</v>
      </c>
      <c r="M23" s="255">
        <f>G23*(1+L23/100)</f>
        <v>0</v>
      </c>
      <c r="N23" s="253">
        <v>3.0000000000000001E-5</v>
      </c>
      <c r="O23" s="253">
        <f>ROUND(E23*N23,2)</f>
        <v>0</v>
      </c>
      <c r="P23" s="253">
        <v>0</v>
      </c>
      <c r="Q23" s="253">
        <f>ROUND(E23*P23,2)</f>
        <v>0</v>
      </c>
      <c r="R23" s="255"/>
      <c r="S23" s="255" t="s">
        <v>195</v>
      </c>
      <c r="T23" s="256" t="s">
        <v>196</v>
      </c>
      <c r="U23" s="220">
        <v>0.129</v>
      </c>
      <c r="V23" s="220">
        <f>ROUND(E23*U23,2)</f>
        <v>4.6399999999999997</v>
      </c>
      <c r="W23" s="220"/>
      <c r="X23" s="220" t="s">
        <v>231</v>
      </c>
      <c r="Y23" s="220" t="s">
        <v>197</v>
      </c>
      <c r="Z23" s="209"/>
      <c r="AA23" s="209"/>
      <c r="AB23" s="209"/>
      <c r="AC23" s="209"/>
      <c r="AD23" s="209"/>
      <c r="AE23" s="209"/>
      <c r="AF23" s="209"/>
      <c r="AG23" s="209" t="s">
        <v>232</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50">
        <v>15</v>
      </c>
      <c r="B24" s="251" t="s">
        <v>965</v>
      </c>
      <c r="C24" s="258" t="s">
        <v>966</v>
      </c>
      <c r="D24" s="252" t="s">
        <v>333</v>
      </c>
      <c r="E24" s="253">
        <v>22</v>
      </c>
      <c r="F24" s="254"/>
      <c r="G24" s="255">
        <f>ROUND(E24*F24,2)</f>
        <v>0</v>
      </c>
      <c r="H24" s="254"/>
      <c r="I24" s="255">
        <f>ROUND(E24*H24,2)</f>
        <v>0</v>
      </c>
      <c r="J24" s="254"/>
      <c r="K24" s="255">
        <f>ROUND(E24*J24,2)</f>
        <v>0</v>
      </c>
      <c r="L24" s="255">
        <v>21</v>
      </c>
      <c r="M24" s="255">
        <f>G24*(1+L24/100)</f>
        <v>0</v>
      </c>
      <c r="N24" s="253">
        <v>6.0000000000000002E-5</v>
      </c>
      <c r="O24" s="253">
        <f>ROUND(E24*N24,2)</f>
        <v>0</v>
      </c>
      <c r="P24" s="253">
        <v>0</v>
      </c>
      <c r="Q24" s="253">
        <f>ROUND(E24*P24,2)</f>
        <v>0</v>
      </c>
      <c r="R24" s="255"/>
      <c r="S24" s="255" t="s">
        <v>195</v>
      </c>
      <c r="T24" s="256" t="s">
        <v>196</v>
      </c>
      <c r="U24" s="220">
        <v>0.129</v>
      </c>
      <c r="V24" s="220">
        <f>ROUND(E24*U24,2)</f>
        <v>2.84</v>
      </c>
      <c r="W24" s="220"/>
      <c r="X24" s="220" t="s">
        <v>231</v>
      </c>
      <c r="Y24" s="220" t="s">
        <v>197</v>
      </c>
      <c r="Z24" s="209"/>
      <c r="AA24" s="209"/>
      <c r="AB24" s="209"/>
      <c r="AC24" s="209"/>
      <c r="AD24" s="209"/>
      <c r="AE24" s="209"/>
      <c r="AF24" s="209"/>
      <c r="AG24" s="209" t="s">
        <v>232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2.5" outlineLevel="1" x14ac:dyDescent="0.2">
      <c r="A25" s="250">
        <v>16</v>
      </c>
      <c r="B25" s="251" t="s">
        <v>967</v>
      </c>
      <c r="C25" s="258" t="s">
        <v>968</v>
      </c>
      <c r="D25" s="252" t="s">
        <v>333</v>
      </c>
      <c r="E25" s="253">
        <v>13</v>
      </c>
      <c r="F25" s="254"/>
      <c r="G25" s="255">
        <f>ROUND(E25*F25,2)</f>
        <v>0</v>
      </c>
      <c r="H25" s="254"/>
      <c r="I25" s="255">
        <f>ROUND(E25*H25,2)</f>
        <v>0</v>
      </c>
      <c r="J25" s="254"/>
      <c r="K25" s="255">
        <f>ROUND(E25*J25,2)</f>
        <v>0</v>
      </c>
      <c r="L25" s="255">
        <v>21</v>
      </c>
      <c r="M25" s="255">
        <f>G25*(1+L25/100)</f>
        <v>0</v>
      </c>
      <c r="N25" s="253">
        <v>5.0000000000000002E-5</v>
      </c>
      <c r="O25" s="253">
        <f>ROUND(E25*N25,2)</f>
        <v>0</v>
      </c>
      <c r="P25" s="253">
        <v>0</v>
      </c>
      <c r="Q25" s="253">
        <f>ROUND(E25*P25,2)</f>
        <v>0</v>
      </c>
      <c r="R25" s="255"/>
      <c r="S25" s="255" t="s">
        <v>195</v>
      </c>
      <c r="T25" s="256" t="s">
        <v>196</v>
      </c>
      <c r="U25" s="220">
        <v>0.14199999999999999</v>
      </c>
      <c r="V25" s="220">
        <f>ROUND(E25*U25,2)</f>
        <v>1.85</v>
      </c>
      <c r="W25" s="220"/>
      <c r="X25" s="220" t="s">
        <v>231</v>
      </c>
      <c r="Y25" s="220" t="s">
        <v>197</v>
      </c>
      <c r="Z25" s="209"/>
      <c r="AA25" s="209"/>
      <c r="AB25" s="209"/>
      <c r="AC25" s="209"/>
      <c r="AD25" s="209"/>
      <c r="AE25" s="209"/>
      <c r="AF25" s="209"/>
      <c r="AG25" s="209" t="s">
        <v>232</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2.5" outlineLevel="1" x14ac:dyDescent="0.2">
      <c r="A26" s="250">
        <v>17</v>
      </c>
      <c r="B26" s="251" t="s">
        <v>969</v>
      </c>
      <c r="C26" s="258" t="s">
        <v>970</v>
      </c>
      <c r="D26" s="252" t="s">
        <v>333</v>
      </c>
      <c r="E26" s="253">
        <v>24</v>
      </c>
      <c r="F26" s="254"/>
      <c r="G26" s="255">
        <f>ROUND(E26*F26,2)</f>
        <v>0</v>
      </c>
      <c r="H26" s="254"/>
      <c r="I26" s="255">
        <f>ROUND(E26*H26,2)</f>
        <v>0</v>
      </c>
      <c r="J26" s="254"/>
      <c r="K26" s="255">
        <f>ROUND(E26*J26,2)</f>
        <v>0</v>
      </c>
      <c r="L26" s="255">
        <v>21</v>
      </c>
      <c r="M26" s="255">
        <f>G26*(1+L26/100)</f>
        <v>0</v>
      </c>
      <c r="N26" s="253">
        <v>9.0000000000000006E-5</v>
      </c>
      <c r="O26" s="253">
        <f>ROUND(E26*N26,2)</f>
        <v>0</v>
      </c>
      <c r="P26" s="253">
        <v>0</v>
      </c>
      <c r="Q26" s="253">
        <f>ROUND(E26*P26,2)</f>
        <v>0</v>
      </c>
      <c r="R26" s="255"/>
      <c r="S26" s="255" t="s">
        <v>195</v>
      </c>
      <c r="T26" s="256" t="s">
        <v>196</v>
      </c>
      <c r="U26" s="220">
        <v>0.157</v>
      </c>
      <c r="V26" s="220">
        <f>ROUND(E26*U26,2)</f>
        <v>3.77</v>
      </c>
      <c r="W26" s="220"/>
      <c r="X26" s="220" t="s">
        <v>231</v>
      </c>
      <c r="Y26" s="220" t="s">
        <v>197</v>
      </c>
      <c r="Z26" s="209"/>
      <c r="AA26" s="209"/>
      <c r="AB26" s="209"/>
      <c r="AC26" s="209"/>
      <c r="AD26" s="209"/>
      <c r="AE26" s="209"/>
      <c r="AF26" s="209"/>
      <c r="AG26" s="209" t="s">
        <v>232</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2.5" outlineLevel="1" x14ac:dyDescent="0.2">
      <c r="A27" s="250">
        <v>18</v>
      </c>
      <c r="B27" s="251" t="s">
        <v>971</v>
      </c>
      <c r="C27" s="258" t="s">
        <v>972</v>
      </c>
      <c r="D27" s="252" t="s">
        <v>333</v>
      </c>
      <c r="E27" s="253">
        <v>5</v>
      </c>
      <c r="F27" s="254"/>
      <c r="G27" s="255">
        <f>ROUND(E27*F27,2)</f>
        <v>0</v>
      </c>
      <c r="H27" s="254"/>
      <c r="I27" s="255">
        <f>ROUND(E27*H27,2)</f>
        <v>0</v>
      </c>
      <c r="J27" s="254"/>
      <c r="K27" s="255">
        <f>ROUND(E27*J27,2)</f>
        <v>0</v>
      </c>
      <c r="L27" s="255">
        <v>21</v>
      </c>
      <c r="M27" s="255">
        <f>G27*(1+L27/100)</f>
        <v>0</v>
      </c>
      <c r="N27" s="253">
        <v>5.0000000000000002E-5</v>
      </c>
      <c r="O27" s="253">
        <f>ROUND(E27*N27,2)</f>
        <v>0</v>
      </c>
      <c r="P27" s="253">
        <v>0</v>
      </c>
      <c r="Q27" s="253">
        <f>ROUND(E27*P27,2)</f>
        <v>0</v>
      </c>
      <c r="R27" s="255"/>
      <c r="S27" s="255" t="s">
        <v>195</v>
      </c>
      <c r="T27" s="256" t="s">
        <v>196</v>
      </c>
      <c r="U27" s="220">
        <v>0.129</v>
      </c>
      <c r="V27" s="220">
        <f>ROUND(E27*U27,2)</f>
        <v>0.65</v>
      </c>
      <c r="W27" s="220"/>
      <c r="X27" s="220" t="s">
        <v>231</v>
      </c>
      <c r="Y27" s="220" t="s">
        <v>197</v>
      </c>
      <c r="Z27" s="209"/>
      <c r="AA27" s="209"/>
      <c r="AB27" s="209"/>
      <c r="AC27" s="209"/>
      <c r="AD27" s="209"/>
      <c r="AE27" s="209"/>
      <c r="AF27" s="209"/>
      <c r="AG27" s="209" t="s">
        <v>232</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50">
        <v>19</v>
      </c>
      <c r="B28" s="251" t="s">
        <v>973</v>
      </c>
      <c r="C28" s="258" t="s">
        <v>974</v>
      </c>
      <c r="D28" s="252" t="s">
        <v>333</v>
      </c>
      <c r="E28" s="253">
        <v>63</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195</v>
      </c>
      <c r="T28" s="256" t="s">
        <v>196</v>
      </c>
      <c r="U28" s="220">
        <v>0.105</v>
      </c>
      <c r="V28" s="220">
        <f>ROUND(E28*U28,2)</f>
        <v>6.62</v>
      </c>
      <c r="W28" s="220"/>
      <c r="X28" s="220" t="s">
        <v>231</v>
      </c>
      <c r="Y28" s="220" t="s">
        <v>197</v>
      </c>
      <c r="Z28" s="209"/>
      <c r="AA28" s="209"/>
      <c r="AB28" s="209"/>
      <c r="AC28" s="209"/>
      <c r="AD28" s="209"/>
      <c r="AE28" s="209"/>
      <c r="AF28" s="209"/>
      <c r="AG28" s="209" t="s">
        <v>232</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50">
        <v>20</v>
      </c>
      <c r="B29" s="251" t="s">
        <v>975</v>
      </c>
      <c r="C29" s="258" t="s">
        <v>976</v>
      </c>
      <c r="D29" s="252" t="s">
        <v>333</v>
      </c>
      <c r="E29" s="253">
        <v>37</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195</v>
      </c>
      <c r="T29" s="256" t="s">
        <v>196</v>
      </c>
      <c r="U29" s="220">
        <v>0.13500000000000001</v>
      </c>
      <c r="V29" s="220">
        <f>ROUND(E29*U29,2)</f>
        <v>5</v>
      </c>
      <c r="W29" s="220"/>
      <c r="X29" s="220" t="s">
        <v>231</v>
      </c>
      <c r="Y29" s="220" t="s">
        <v>197</v>
      </c>
      <c r="Z29" s="209"/>
      <c r="AA29" s="209"/>
      <c r="AB29" s="209"/>
      <c r="AC29" s="209"/>
      <c r="AD29" s="209"/>
      <c r="AE29" s="209"/>
      <c r="AF29" s="209"/>
      <c r="AG29" s="209" t="s">
        <v>232</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2.5" outlineLevel="1" x14ac:dyDescent="0.2">
      <c r="A30" s="250">
        <v>21</v>
      </c>
      <c r="B30" s="251" t="s">
        <v>977</v>
      </c>
      <c r="C30" s="258" t="s">
        <v>978</v>
      </c>
      <c r="D30" s="252" t="s">
        <v>291</v>
      </c>
      <c r="E30" s="253">
        <v>220</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c r="S30" s="255" t="s">
        <v>195</v>
      </c>
      <c r="T30" s="256" t="s">
        <v>196</v>
      </c>
      <c r="U30" s="220">
        <v>0.14000000000000001</v>
      </c>
      <c r="V30" s="220">
        <f>ROUND(E30*U30,2)</f>
        <v>30.8</v>
      </c>
      <c r="W30" s="220"/>
      <c r="X30" s="220" t="s">
        <v>231</v>
      </c>
      <c r="Y30" s="220" t="s">
        <v>197</v>
      </c>
      <c r="Z30" s="209"/>
      <c r="AA30" s="209"/>
      <c r="AB30" s="209"/>
      <c r="AC30" s="209"/>
      <c r="AD30" s="209"/>
      <c r="AE30" s="209"/>
      <c r="AF30" s="209"/>
      <c r="AG30" s="209" t="s">
        <v>232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50">
        <v>22</v>
      </c>
      <c r="B31" s="251" t="s">
        <v>979</v>
      </c>
      <c r="C31" s="258" t="s">
        <v>980</v>
      </c>
      <c r="D31" s="252" t="s">
        <v>981</v>
      </c>
      <c r="E31" s="253">
        <v>18</v>
      </c>
      <c r="F31" s="254"/>
      <c r="G31" s="255">
        <f>ROUND(E31*F31,2)</f>
        <v>0</v>
      </c>
      <c r="H31" s="254"/>
      <c r="I31" s="255">
        <f>ROUND(E31*H31,2)</f>
        <v>0</v>
      </c>
      <c r="J31" s="254"/>
      <c r="K31" s="255">
        <f>ROUND(E31*J31,2)</f>
        <v>0</v>
      </c>
      <c r="L31" s="255">
        <v>21</v>
      </c>
      <c r="M31" s="255">
        <f>G31*(1+L31/100)</f>
        <v>0</v>
      </c>
      <c r="N31" s="253">
        <v>1.48E-3</v>
      </c>
      <c r="O31" s="253">
        <f>ROUND(E31*N31,2)</f>
        <v>0.03</v>
      </c>
      <c r="P31" s="253">
        <v>0</v>
      </c>
      <c r="Q31" s="253">
        <f>ROUND(E31*P31,2)</f>
        <v>0</v>
      </c>
      <c r="R31" s="255"/>
      <c r="S31" s="255" t="s">
        <v>195</v>
      </c>
      <c r="T31" s="256" t="s">
        <v>196</v>
      </c>
      <c r="U31" s="220">
        <v>0.54</v>
      </c>
      <c r="V31" s="220">
        <f>ROUND(E31*U31,2)</f>
        <v>9.7200000000000006</v>
      </c>
      <c r="W31" s="220"/>
      <c r="X31" s="220" t="s">
        <v>231</v>
      </c>
      <c r="Y31" s="220" t="s">
        <v>197</v>
      </c>
      <c r="Z31" s="209"/>
      <c r="AA31" s="209"/>
      <c r="AB31" s="209"/>
      <c r="AC31" s="209"/>
      <c r="AD31" s="209"/>
      <c r="AE31" s="209"/>
      <c r="AF31" s="209"/>
      <c r="AG31" s="209" t="s">
        <v>232</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2.5" outlineLevel="1" x14ac:dyDescent="0.2">
      <c r="A32" s="250">
        <v>23</v>
      </c>
      <c r="B32" s="251" t="s">
        <v>982</v>
      </c>
      <c r="C32" s="258" t="s">
        <v>983</v>
      </c>
      <c r="D32" s="252" t="s">
        <v>291</v>
      </c>
      <c r="E32" s="253">
        <v>6</v>
      </c>
      <c r="F32" s="254"/>
      <c r="G32" s="255">
        <f>ROUND(E32*F32,2)</f>
        <v>0</v>
      </c>
      <c r="H32" s="254"/>
      <c r="I32" s="255">
        <f>ROUND(E32*H32,2)</f>
        <v>0</v>
      </c>
      <c r="J32" s="254"/>
      <c r="K32" s="255">
        <f>ROUND(E32*J32,2)</f>
        <v>0</v>
      </c>
      <c r="L32" s="255">
        <v>21</v>
      </c>
      <c r="M32" s="255">
        <f>G32*(1+L32/100)</f>
        <v>0</v>
      </c>
      <c r="N32" s="253">
        <v>1.9000000000000001E-4</v>
      </c>
      <c r="O32" s="253">
        <f>ROUND(E32*N32,2)</f>
        <v>0</v>
      </c>
      <c r="P32" s="253">
        <v>0</v>
      </c>
      <c r="Q32" s="253">
        <f>ROUND(E32*P32,2)</f>
        <v>0</v>
      </c>
      <c r="R32" s="255"/>
      <c r="S32" s="255" t="s">
        <v>195</v>
      </c>
      <c r="T32" s="256" t="s">
        <v>196</v>
      </c>
      <c r="U32" s="220">
        <v>8.3000000000000004E-2</v>
      </c>
      <c r="V32" s="220">
        <f>ROUND(E32*U32,2)</f>
        <v>0.5</v>
      </c>
      <c r="W32" s="220"/>
      <c r="X32" s="220" t="s">
        <v>231</v>
      </c>
      <c r="Y32" s="220" t="s">
        <v>197</v>
      </c>
      <c r="Z32" s="209"/>
      <c r="AA32" s="209"/>
      <c r="AB32" s="209"/>
      <c r="AC32" s="209"/>
      <c r="AD32" s="209"/>
      <c r="AE32" s="209"/>
      <c r="AF32" s="209"/>
      <c r="AG32" s="209" t="s">
        <v>232</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50">
        <v>24</v>
      </c>
      <c r="B33" s="251" t="s">
        <v>984</v>
      </c>
      <c r="C33" s="258" t="s">
        <v>985</v>
      </c>
      <c r="D33" s="252" t="s">
        <v>291</v>
      </c>
      <c r="E33" s="253">
        <v>8</v>
      </c>
      <c r="F33" s="254"/>
      <c r="G33" s="255">
        <f>ROUND(E33*F33,2)</f>
        <v>0</v>
      </c>
      <c r="H33" s="254"/>
      <c r="I33" s="255">
        <f>ROUND(E33*H33,2)</f>
        <v>0</v>
      </c>
      <c r="J33" s="254"/>
      <c r="K33" s="255">
        <f>ROUND(E33*J33,2)</f>
        <v>0</v>
      </c>
      <c r="L33" s="255">
        <v>21</v>
      </c>
      <c r="M33" s="255">
        <f>G33*(1+L33/100)</f>
        <v>0</v>
      </c>
      <c r="N33" s="253">
        <v>4.0000000000000003E-5</v>
      </c>
      <c r="O33" s="253">
        <f>ROUND(E33*N33,2)</f>
        <v>0</v>
      </c>
      <c r="P33" s="253">
        <v>0</v>
      </c>
      <c r="Q33" s="253">
        <f>ROUND(E33*P33,2)</f>
        <v>0</v>
      </c>
      <c r="R33" s="255"/>
      <c r="S33" s="255" t="s">
        <v>195</v>
      </c>
      <c r="T33" s="256" t="s">
        <v>196</v>
      </c>
      <c r="U33" s="220">
        <v>0.14499999999999999</v>
      </c>
      <c r="V33" s="220">
        <f>ROUND(E33*U33,2)</f>
        <v>1.1599999999999999</v>
      </c>
      <c r="W33" s="220"/>
      <c r="X33" s="220" t="s">
        <v>231</v>
      </c>
      <c r="Y33" s="220" t="s">
        <v>197</v>
      </c>
      <c r="Z33" s="209"/>
      <c r="AA33" s="209"/>
      <c r="AB33" s="209"/>
      <c r="AC33" s="209"/>
      <c r="AD33" s="209"/>
      <c r="AE33" s="209"/>
      <c r="AF33" s="209"/>
      <c r="AG33" s="209" t="s">
        <v>232</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50">
        <v>25</v>
      </c>
      <c r="B34" s="251" t="s">
        <v>986</v>
      </c>
      <c r="C34" s="258" t="s">
        <v>987</v>
      </c>
      <c r="D34" s="252" t="s">
        <v>291</v>
      </c>
      <c r="E34" s="253">
        <v>2</v>
      </c>
      <c r="F34" s="254"/>
      <c r="G34" s="255">
        <f>ROUND(E34*F34,2)</f>
        <v>0</v>
      </c>
      <c r="H34" s="254"/>
      <c r="I34" s="255">
        <f>ROUND(E34*H34,2)</f>
        <v>0</v>
      </c>
      <c r="J34" s="254"/>
      <c r="K34" s="255">
        <f>ROUND(E34*J34,2)</f>
        <v>0</v>
      </c>
      <c r="L34" s="255">
        <v>21</v>
      </c>
      <c r="M34" s="255">
        <f>G34*(1+L34/100)</f>
        <v>0</v>
      </c>
      <c r="N34" s="253">
        <v>1.5E-3</v>
      </c>
      <c r="O34" s="253">
        <f>ROUND(E34*N34,2)</f>
        <v>0</v>
      </c>
      <c r="P34" s="253">
        <v>0</v>
      </c>
      <c r="Q34" s="253">
        <f>ROUND(E34*P34,2)</f>
        <v>0</v>
      </c>
      <c r="R34" s="255"/>
      <c r="S34" s="255" t="s">
        <v>195</v>
      </c>
      <c r="T34" s="256" t="s">
        <v>196</v>
      </c>
      <c r="U34" s="220">
        <v>0.16500000000000001</v>
      </c>
      <c r="V34" s="220">
        <f>ROUND(E34*U34,2)</f>
        <v>0.33</v>
      </c>
      <c r="W34" s="220"/>
      <c r="X34" s="220" t="s">
        <v>231</v>
      </c>
      <c r="Y34" s="220" t="s">
        <v>197</v>
      </c>
      <c r="Z34" s="209"/>
      <c r="AA34" s="209"/>
      <c r="AB34" s="209"/>
      <c r="AC34" s="209"/>
      <c r="AD34" s="209"/>
      <c r="AE34" s="209"/>
      <c r="AF34" s="209"/>
      <c r="AG34" s="209" t="s">
        <v>232</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50">
        <v>26</v>
      </c>
      <c r="B35" s="251" t="s">
        <v>988</v>
      </c>
      <c r="C35" s="258" t="s">
        <v>989</v>
      </c>
      <c r="D35" s="252" t="s">
        <v>291</v>
      </c>
      <c r="E35" s="253">
        <v>2</v>
      </c>
      <c r="F35" s="254"/>
      <c r="G35" s="255">
        <f>ROUND(E35*F35,2)</f>
        <v>0</v>
      </c>
      <c r="H35" s="254"/>
      <c r="I35" s="255">
        <f>ROUND(E35*H35,2)</f>
        <v>0</v>
      </c>
      <c r="J35" s="254"/>
      <c r="K35" s="255">
        <f>ROUND(E35*J35,2)</f>
        <v>0</v>
      </c>
      <c r="L35" s="255">
        <v>21</v>
      </c>
      <c r="M35" s="255">
        <f>G35*(1+L35/100)</f>
        <v>0</v>
      </c>
      <c r="N35" s="253">
        <v>3.1E-4</v>
      </c>
      <c r="O35" s="253">
        <f>ROUND(E35*N35,2)</f>
        <v>0</v>
      </c>
      <c r="P35" s="253">
        <v>0</v>
      </c>
      <c r="Q35" s="253">
        <f>ROUND(E35*P35,2)</f>
        <v>0</v>
      </c>
      <c r="R35" s="255"/>
      <c r="S35" s="255" t="s">
        <v>195</v>
      </c>
      <c r="T35" s="256" t="s">
        <v>196</v>
      </c>
      <c r="U35" s="220">
        <v>0.20699999999999999</v>
      </c>
      <c r="V35" s="220">
        <f>ROUND(E35*U35,2)</f>
        <v>0.41</v>
      </c>
      <c r="W35" s="220"/>
      <c r="X35" s="220" t="s">
        <v>231</v>
      </c>
      <c r="Y35" s="220" t="s">
        <v>197</v>
      </c>
      <c r="Z35" s="209"/>
      <c r="AA35" s="209"/>
      <c r="AB35" s="209"/>
      <c r="AC35" s="209"/>
      <c r="AD35" s="209"/>
      <c r="AE35" s="209"/>
      <c r="AF35" s="209"/>
      <c r="AG35" s="209" t="s">
        <v>232</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50">
        <v>27</v>
      </c>
      <c r="B36" s="251" t="s">
        <v>990</v>
      </c>
      <c r="C36" s="258" t="s">
        <v>991</v>
      </c>
      <c r="D36" s="252" t="s">
        <v>291</v>
      </c>
      <c r="E36" s="253">
        <v>4</v>
      </c>
      <c r="F36" s="254"/>
      <c r="G36" s="255">
        <f>ROUND(E36*F36,2)</f>
        <v>0</v>
      </c>
      <c r="H36" s="254"/>
      <c r="I36" s="255">
        <f>ROUND(E36*H36,2)</f>
        <v>0</v>
      </c>
      <c r="J36" s="254"/>
      <c r="K36" s="255">
        <f>ROUND(E36*J36,2)</f>
        <v>0</v>
      </c>
      <c r="L36" s="255">
        <v>21</v>
      </c>
      <c r="M36" s="255">
        <f>G36*(1+L36/100)</f>
        <v>0</v>
      </c>
      <c r="N36" s="253">
        <v>4.8000000000000001E-4</v>
      </c>
      <c r="O36" s="253">
        <f>ROUND(E36*N36,2)</f>
        <v>0</v>
      </c>
      <c r="P36" s="253">
        <v>0</v>
      </c>
      <c r="Q36" s="253">
        <f>ROUND(E36*P36,2)</f>
        <v>0</v>
      </c>
      <c r="R36" s="255"/>
      <c r="S36" s="255" t="s">
        <v>195</v>
      </c>
      <c r="T36" s="256" t="s">
        <v>196</v>
      </c>
      <c r="U36" s="220">
        <v>0.22700000000000001</v>
      </c>
      <c r="V36" s="220">
        <f>ROUND(E36*U36,2)</f>
        <v>0.91</v>
      </c>
      <c r="W36" s="220"/>
      <c r="X36" s="220" t="s">
        <v>231</v>
      </c>
      <c r="Y36" s="220" t="s">
        <v>197</v>
      </c>
      <c r="Z36" s="209"/>
      <c r="AA36" s="209"/>
      <c r="AB36" s="209"/>
      <c r="AC36" s="209"/>
      <c r="AD36" s="209"/>
      <c r="AE36" s="209"/>
      <c r="AF36" s="209"/>
      <c r="AG36" s="209" t="s">
        <v>232</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50">
        <v>28</v>
      </c>
      <c r="B37" s="251" t="s">
        <v>992</v>
      </c>
      <c r="C37" s="258" t="s">
        <v>993</v>
      </c>
      <c r="D37" s="252" t="s">
        <v>291</v>
      </c>
      <c r="E37" s="253">
        <v>1</v>
      </c>
      <c r="F37" s="254"/>
      <c r="G37" s="255">
        <f>ROUND(E37*F37,2)</f>
        <v>0</v>
      </c>
      <c r="H37" s="254"/>
      <c r="I37" s="255">
        <f>ROUND(E37*H37,2)</f>
        <v>0</v>
      </c>
      <c r="J37" s="254"/>
      <c r="K37" s="255">
        <f>ROUND(E37*J37,2)</f>
        <v>0</v>
      </c>
      <c r="L37" s="255">
        <v>21</v>
      </c>
      <c r="M37" s="255">
        <f>G37*(1+L37/100)</f>
        <v>0</v>
      </c>
      <c r="N37" s="253">
        <v>6.8000000000000005E-4</v>
      </c>
      <c r="O37" s="253">
        <f>ROUND(E37*N37,2)</f>
        <v>0</v>
      </c>
      <c r="P37" s="253">
        <v>0</v>
      </c>
      <c r="Q37" s="253">
        <f>ROUND(E37*P37,2)</f>
        <v>0</v>
      </c>
      <c r="R37" s="255"/>
      <c r="S37" s="255" t="s">
        <v>195</v>
      </c>
      <c r="T37" s="256" t="s">
        <v>196</v>
      </c>
      <c r="U37" s="220">
        <v>0.26900000000000002</v>
      </c>
      <c r="V37" s="220">
        <f>ROUND(E37*U37,2)</f>
        <v>0.27</v>
      </c>
      <c r="W37" s="220"/>
      <c r="X37" s="220" t="s">
        <v>231</v>
      </c>
      <c r="Y37" s="220" t="s">
        <v>197</v>
      </c>
      <c r="Z37" s="209"/>
      <c r="AA37" s="209"/>
      <c r="AB37" s="209"/>
      <c r="AC37" s="209"/>
      <c r="AD37" s="209"/>
      <c r="AE37" s="209"/>
      <c r="AF37" s="209"/>
      <c r="AG37" s="209" t="s">
        <v>232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50">
        <v>29</v>
      </c>
      <c r="B38" s="251" t="s">
        <v>994</v>
      </c>
      <c r="C38" s="258" t="s">
        <v>995</v>
      </c>
      <c r="D38" s="252" t="s">
        <v>291</v>
      </c>
      <c r="E38" s="253">
        <v>1</v>
      </c>
      <c r="F38" s="254"/>
      <c r="G38" s="255">
        <f>ROUND(E38*F38,2)</f>
        <v>0</v>
      </c>
      <c r="H38" s="254"/>
      <c r="I38" s="255">
        <f>ROUND(E38*H38,2)</f>
        <v>0</v>
      </c>
      <c r="J38" s="254"/>
      <c r="K38" s="255">
        <f>ROUND(E38*J38,2)</f>
        <v>0</v>
      </c>
      <c r="L38" s="255">
        <v>21</v>
      </c>
      <c r="M38" s="255">
        <f>G38*(1+L38/100)</f>
        <v>0</v>
      </c>
      <c r="N38" s="253">
        <v>4.0000000000000002E-4</v>
      </c>
      <c r="O38" s="253">
        <f>ROUND(E38*N38,2)</f>
        <v>0</v>
      </c>
      <c r="P38" s="253">
        <v>0</v>
      </c>
      <c r="Q38" s="253">
        <f>ROUND(E38*P38,2)</f>
        <v>0</v>
      </c>
      <c r="R38" s="255"/>
      <c r="S38" s="255" t="s">
        <v>195</v>
      </c>
      <c r="T38" s="256" t="s">
        <v>196</v>
      </c>
      <c r="U38" s="220">
        <v>0.20699999999999999</v>
      </c>
      <c r="V38" s="220">
        <f>ROUND(E38*U38,2)</f>
        <v>0.21</v>
      </c>
      <c r="W38" s="220"/>
      <c r="X38" s="220" t="s">
        <v>231</v>
      </c>
      <c r="Y38" s="220" t="s">
        <v>197</v>
      </c>
      <c r="Z38" s="209"/>
      <c r="AA38" s="209"/>
      <c r="AB38" s="209"/>
      <c r="AC38" s="209"/>
      <c r="AD38" s="209"/>
      <c r="AE38" s="209"/>
      <c r="AF38" s="209"/>
      <c r="AG38" s="209" t="s">
        <v>232</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50">
        <v>30</v>
      </c>
      <c r="B39" s="251" t="s">
        <v>996</v>
      </c>
      <c r="C39" s="258" t="s">
        <v>997</v>
      </c>
      <c r="D39" s="252" t="s">
        <v>291</v>
      </c>
      <c r="E39" s="253">
        <v>1</v>
      </c>
      <c r="F39" s="254"/>
      <c r="G39" s="255">
        <f>ROUND(E39*F39,2)</f>
        <v>0</v>
      </c>
      <c r="H39" s="254"/>
      <c r="I39" s="255">
        <f>ROUND(E39*H39,2)</f>
        <v>0</v>
      </c>
      <c r="J39" s="254"/>
      <c r="K39" s="255">
        <f>ROUND(E39*J39,2)</f>
        <v>0</v>
      </c>
      <c r="L39" s="255">
        <v>21</v>
      </c>
      <c r="M39" s="255">
        <f>G39*(1+L39/100)</f>
        <v>0</v>
      </c>
      <c r="N39" s="253">
        <v>5.4000000000000001E-4</v>
      </c>
      <c r="O39" s="253">
        <f>ROUND(E39*N39,2)</f>
        <v>0</v>
      </c>
      <c r="P39" s="253">
        <v>0</v>
      </c>
      <c r="Q39" s="253">
        <f>ROUND(E39*P39,2)</f>
        <v>0</v>
      </c>
      <c r="R39" s="255"/>
      <c r="S39" s="255" t="s">
        <v>195</v>
      </c>
      <c r="T39" s="256" t="s">
        <v>196</v>
      </c>
      <c r="U39" s="220">
        <v>0.22700000000000001</v>
      </c>
      <c r="V39" s="220">
        <f>ROUND(E39*U39,2)</f>
        <v>0.23</v>
      </c>
      <c r="W39" s="220"/>
      <c r="X39" s="220" t="s">
        <v>231</v>
      </c>
      <c r="Y39" s="220" t="s">
        <v>197</v>
      </c>
      <c r="Z39" s="209"/>
      <c r="AA39" s="209"/>
      <c r="AB39" s="209"/>
      <c r="AC39" s="209"/>
      <c r="AD39" s="209"/>
      <c r="AE39" s="209"/>
      <c r="AF39" s="209"/>
      <c r="AG39" s="209" t="s">
        <v>232</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50">
        <v>31</v>
      </c>
      <c r="B40" s="251" t="s">
        <v>998</v>
      </c>
      <c r="C40" s="258" t="s">
        <v>999</v>
      </c>
      <c r="D40" s="252" t="s">
        <v>291</v>
      </c>
      <c r="E40" s="253">
        <v>1</v>
      </c>
      <c r="F40" s="254"/>
      <c r="G40" s="255">
        <f>ROUND(E40*F40,2)</f>
        <v>0</v>
      </c>
      <c r="H40" s="254"/>
      <c r="I40" s="255">
        <f>ROUND(E40*H40,2)</f>
        <v>0</v>
      </c>
      <c r="J40" s="254"/>
      <c r="K40" s="255">
        <f>ROUND(E40*J40,2)</f>
        <v>0</v>
      </c>
      <c r="L40" s="255">
        <v>21</v>
      </c>
      <c r="M40" s="255">
        <f>G40*(1+L40/100)</f>
        <v>0</v>
      </c>
      <c r="N40" s="253">
        <v>2.3000000000000001E-4</v>
      </c>
      <c r="O40" s="253">
        <f>ROUND(E40*N40,2)</f>
        <v>0</v>
      </c>
      <c r="P40" s="253">
        <v>0</v>
      </c>
      <c r="Q40" s="253">
        <f>ROUND(E40*P40,2)</f>
        <v>0</v>
      </c>
      <c r="R40" s="255"/>
      <c r="S40" s="255" t="s">
        <v>195</v>
      </c>
      <c r="T40" s="256" t="s">
        <v>196</v>
      </c>
      <c r="U40" s="220">
        <v>0.20699999999999999</v>
      </c>
      <c r="V40" s="220">
        <f>ROUND(E40*U40,2)</f>
        <v>0.21</v>
      </c>
      <c r="W40" s="220"/>
      <c r="X40" s="220" t="s">
        <v>231</v>
      </c>
      <c r="Y40" s="220" t="s">
        <v>197</v>
      </c>
      <c r="Z40" s="209"/>
      <c r="AA40" s="209"/>
      <c r="AB40" s="209"/>
      <c r="AC40" s="209"/>
      <c r="AD40" s="209"/>
      <c r="AE40" s="209"/>
      <c r="AF40" s="209"/>
      <c r="AG40" s="209" t="s">
        <v>232</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2.5" outlineLevel="1" x14ac:dyDescent="0.2">
      <c r="A41" s="250">
        <v>32</v>
      </c>
      <c r="B41" s="251" t="s">
        <v>1000</v>
      </c>
      <c r="C41" s="258" t="s">
        <v>1001</v>
      </c>
      <c r="D41" s="252" t="s">
        <v>291</v>
      </c>
      <c r="E41" s="253">
        <v>25</v>
      </c>
      <c r="F41" s="254"/>
      <c r="G41" s="255">
        <f>ROUND(E41*F41,2)</f>
        <v>0</v>
      </c>
      <c r="H41" s="254"/>
      <c r="I41" s="255">
        <f>ROUND(E41*H41,2)</f>
        <v>0</v>
      </c>
      <c r="J41" s="254"/>
      <c r="K41" s="255">
        <f>ROUND(E41*J41,2)</f>
        <v>0</v>
      </c>
      <c r="L41" s="255">
        <v>21</v>
      </c>
      <c r="M41" s="255">
        <f>G41*(1+L41/100)</f>
        <v>0</v>
      </c>
      <c r="N41" s="253">
        <v>3.4000000000000002E-4</v>
      </c>
      <c r="O41" s="253">
        <f>ROUND(E41*N41,2)</f>
        <v>0.01</v>
      </c>
      <c r="P41" s="253">
        <v>0</v>
      </c>
      <c r="Q41" s="253">
        <f>ROUND(E41*P41,2)</f>
        <v>0</v>
      </c>
      <c r="R41" s="255"/>
      <c r="S41" s="255" t="s">
        <v>195</v>
      </c>
      <c r="T41" s="256" t="s">
        <v>196</v>
      </c>
      <c r="U41" s="220">
        <v>0.22700000000000001</v>
      </c>
      <c r="V41" s="220">
        <f>ROUND(E41*U41,2)</f>
        <v>5.68</v>
      </c>
      <c r="W41" s="220"/>
      <c r="X41" s="220" t="s">
        <v>231</v>
      </c>
      <c r="Y41" s="220" t="s">
        <v>197</v>
      </c>
      <c r="Z41" s="209"/>
      <c r="AA41" s="209"/>
      <c r="AB41" s="209"/>
      <c r="AC41" s="209"/>
      <c r="AD41" s="209"/>
      <c r="AE41" s="209"/>
      <c r="AF41" s="209"/>
      <c r="AG41" s="209" t="s">
        <v>232</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2.5" outlineLevel="1" x14ac:dyDescent="0.2">
      <c r="A42" s="250">
        <v>33</v>
      </c>
      <c r="B42" s="251" t="s">
        <v>1002</v>
      </c>
      <c r="C42" s="258" t="s">
        <v>1003</v>
      </c>
      <c r="D42" s="252" t="s">
        <v>291</v>
      </c>
      <c r="E42" s="253">
        <v>1</v>
      </c>
      <c r="F42" s="254"/>
      <c r="G42" s="255">
        <f>ROUND(E42*F42,2)</f>
        <v>0</v>
      </c>
      <c r="H42" s="254"/>
      <c r="I42" s="255">
        <f>ROUND(E42*H42,2)</f>
        <v>0</v>
      </c>
      <c r="J42" s="254"/>
      <c r="K42" s="255">
        <f>ROUND(E42*J42,2)</f>
        <v>0</v>
      </c>
      <c r="L42" s="255">
        <v>21</v>
      </c>
      <c r="M42" s="255">
        <f>G42*(1+L42/100)</f>
        <v>0</v>
      </c>
      <c r="N42" s="253">
        <v>5.5000000000000003E-4</v>
      </c>
      <c r="O42" s="253">
        <f>ROUND(E42*N42,2)</f>
        <v>0</v>
      </c>
      <c r="P42" s="253">
        <v>0</v>
      </c>
      <c r="Q42" s="253">
        <f>ROUND(E42*P42,2)</f>
        <v>0</v>
      </c>
      <c r="R42" s="255"/>
      <c r="S42" s="255" t="s">
        <v>195</v>
      </c>
      <c r="T42" s="256" t="s">
        <v>196</v>
      </c>
      <c r="U42" s="220">
        <v>0.26900000000000002</v>
      </c>
      <c r="V42" s="220">
        <f>ROUND(E42*U42,2)</f>
        <v>0.27</v>
      </c>
      <c r="W42" s="220"/>
      <c r="X42" s="220" t="s">
        <v>231</v>
      </c>
      <c r="Y42" s="220" t="s">
        <v>197</v>
      </c>
      <c r="Z42" s="209"/>
      <c r="AA42" s="209"/>
      <c r="AB42" s="209"/>
      <c r="AC42" s="209"/>
      <c r="AD42" s="209"/>
      <c r="AE42" s="209"/>
      <c r="AF42" s="209"/>
      <c r="AG42" s="209" t="s">
        <v>232</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50">
        <v>34</v>
      </c>
      <c r="B43" s="251" t="s">
        <v>1004</v>
      </c>
      <c r="C43" s="258" t="s">
        <v>1005</v>
      </c>
      <c r="D43" s="252" t="s">
        <v>291</v>
      </c>
      <c r="E43" s="253">
        <v>4</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195</v>
      </c>
      <c r="T43" s="256" t="s">
        <v>196</v>
      </c>
      <c r="U43" s="220">
        <v>0.20699999999999999</v>
      </c>
      <c r="V43" s="220">
        <f>ROUND(E43*U43,2)</f>
        <v>0.83</v>
      </c>
      <c r="W43" s="220"/>
      <c r="X43" s="220" t="s">
        <v>231</v>
      </c>
      <c r="Y43" s="220" t="s">
        <v>197</v>
      </c>
      <c r="Z43" s="209"/>
      <c r="AA43" s="209"/>
      <c r="AB43" s="209"/>
      <c r="AC43" s="209"/>
      <c r="AD43" s="209"/>
      <c r="AE43" s="209"/>
      <c r="AF43" s="209"/>
      <c r="AG43" s="209" t="s">
        <v>232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50">
        <v>35</v>
      </c>
      <c r="B44" s="251" t="s">
        <v>1006</v>
      </c>
      <c r="C44" s="258" t="s">
        <v>1007</v>
      </c>
      <c r="D44" s="252" t="s">
        <v>291</v>
      </c>
      <c r="E44" s="253">
        <v>7</v>
      </c>
      <c r="F44" s="254"/>
      <c r="G44" s="255">
        <f>ROUND(E44*F44,2)</f>
        <v>0</v>
      </c>
      <c r="H44" s="254"/>
      <c r="I44" s="255">
        <f>ROUND(E44*H44,2)</f>
        <v>0</v>
      </c>
      <c r="J44" s="254"/>
      <c r="K44" s="255">
        <f>ROUND(E44*J44,2)</f>
        <v>0</v>
      </c>
      <c r="L44" s="255">
        <v>21</v>
      </c>
      <c r="M44" s="255">
        <f>G44*(1+L44/100)</f>
        <v>0</v>
      </c>
      <c r="N44" s="253">
        <v>0</v>
      </c>
      <c r="O44" s="253">
        <f>ROUND(E44*N44,2)</f>
        <v>0</v>
      </c>
      <c r="P44" s="253">
        <v>0</v>
      </c>
      <c r="Q44" s="253">
        <f>ROUND(E44*P44,2)</f>
        <v>0</v>
      </c>
      <c r="R44" s="255"/>
      <c r="S44" s="255" t="s">
        <v>195</v>
      </c>
      <c r="T44" s="256" t="s">
        <v>196</v>
      </c>
      <c r="U44" s="220">
        <v>0.22700000000000001</v>
      </c>
      <c r="V44" s="220">
        <f>ROUND(E44*U44,2)</f>
        <v>1.59</v>
      </c>
      <c r="W44" s="220"/>
      <c r="X44" s="220" t="s">
        <v>231</v>
      </c>
      <c r="Y44" s="220" t="s">
        <v>197</v>
      </c>
      <c r="Z44" s="209"/>
      <c r="AA44" s="209"/>
      <c r="AB44" s="209"/>
      <c r="AC44" s="209"/>
      <c r="AD44" s="209"/>
      <c r="AE44" s="209"/>
      <c r="AF44" s="209"/>
      <c r="AG44" s="209" t="s">
        <v>232</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50">
        <v>36</v>
      </c>
      <c r="B45" s="251" t="s">
        <v>1008</v>
      </c>
      <c r="C45" s="258" t="s">
        <v>1009</v>
      </c>
      <c r="D45" s="252" t="s">
        <v>291</v>
      </c>
      <c r="E45" s="253">
        <v>2</v>
      </c>
      <c r="F45" s="254"/>
      <c r="G45" s="255">
        <f>ROUND(E45*F45,2)</f>
        <v>0</v>
      </c>
      <c r="H45" s="254"/>
      <c r="I45" s="255">
        <f>ROUND(E45*H45,2)</f>
        <v>0</v>
      </c>
      <c r="J45" s="254"/>
      <c r="K45" s="255">
        <f>ROUND(E45*J45,2)</f>
        <v>0</v>
      </c>
      <c r="L45" s="255">
        <v>21</v>
      </c>
      <c r="M45" s="255">
        <f>G45*(1+L45/100)</f>
        <v>0</v>
      </c>
      <c r="N45" s="253">
        <v>0</v>
      </c>
      <c r="O45" s="253">
        <f>ROUND(E45*N45,2)</f>
        <v>0</v>
      </c>
      <c r="P45" s="253">
        <v>0</v>
      </c>
      <c r="Q45" s="253">
        <f>ROUND(E45*P45,2)</f>
        <v>0</v>
      </c>
      <c r="R45" s="255"/>
      <c r="S45" s="255" t="s">
        <v>195</v>
      </c>
      <c r="T45" s="256" t="s">
        <v>196</v>
      </c>
      <c r="U45" s="220">
        <v>0.26900000000000002</v>
      </c>
      <c r="V45" s="220">
        <f>ROUND(E45*U45,2)</f>
        <v>0.54</v>
      </c>
      <c r="W45" s="220"/>
      <c r="X45" s="220" t="s">
        <v>231</v>
      </c>
      <c r="Y45" s="220" t="s">
        <v>197</v>
      </c>
      <c r="Z45" s="209"/>
      <c r="AA45" s="209"/>
      <c r="AB45" s="209"/>
      <c r="AC45" s="209"/>
      <c r="AD45" s="209"/>
      <c r="AE45" s="209"/>
      <c r="AF45" s="209"/>
      <c r="AG45" s="209" t="s">
        <v>232</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50">
        <v>37</v>
      </c>
      <c r="B46" s="251" t="s">
        <v>1010</v>
      </c>
      <c r="C46" s="258" t="s">
        <v>1011</v>
      </c>
      <c r="D46" s="252" t="s">
        <v>291</v>
      </c>
      <c r="E46" s="253">
        <v>1</v>
      </c>
      <c r="F46" s="254"/>
      <c r="G46" s="255">
        <f>ROUND(E46*F46,2)</f>
        <v>0</v>
      </c>
      <c r="H46" s="254"/>
      <c r="I46" s="255">
        <f>ROUND(E46*H46,2)</f>
        <v>0</v>
      </c>
      <c r="J46" s="254"/>
      <c r="K46" s="255">
        <f>ROUND(E46*J46,2)</f>
        <v>0</v>
      </c>
      <c r="L46" s="255">
        <v>21</v>
      </c>
      <c r="M46" s="255">
        <f>G46*(1+L46/100)</f>
        <v>0</v>
      </c>
      <c r="N46" s="253">
        <v>2.0000000000000002E-5</v>
      </c>
      <c r="O46" s="253">
        <f>ROUND(E46*N46,2)</f>
        <v>0</v>
      </c>
      <c r="P46" s="253">
        <v>0</v>
      </c>
      <c r="Q46" s="253">
        <f>ROUND(E46*P46,2)</f>
        <v>0</v>
      </c>
      <c r="R46" s="255"/>
      <c r="S46" s="255" t="s">
        <v>195</v>
      </c>
      <c r="T46" s="256" t="s">
        <v>196</v>
      </c>
      <c r="U46" s="220">
        <v>0.23</v>
      </c>
      <c r="V46" s="220">
        <f>ROUND(E46*U46,2)</f>
        <v>0.23</v>
      </c>
      <c r="W46" s="220"/>
      <c r="X46" s="220" t="s">
        <v>231</v>
      </c>
      <c r="Y46" s="220" t="s">
        <v>197</v>
      </c>
      <c r="Z46" s="209"/>
      <c r="AA46" s="209"/>
      <c r="AB46" s="209"/>
      <c r="AC46" s="209"/>
      <c r="AD46" s="209"/>
      <c r="AE46" s="209"/>
      <c r="AF46" s="209"/>
      <c r="AG46" s="209" t="s">
        <v>232</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50">
        <v>38</v>
      </c>
      <c r="B47" s="251" t="s">
        <v>1012</v>
      </c>
      <c r="C47" s="258" t="s">
        <v>1013</v>
      </c>
      <c r="D47" s="252" t="s">
        <v>291</v>
      </c>
      <c r="E47" s="253">
        <v>1</v>
      </c>
      <c r="F47" s="254"/>
      <c r="G47" s="255">
        <f>ROUND(E47*F47,2)</f>
        <v>0</v>
      </c>
      <c r="H47" s="254"/>
      <c r="I47" s="255">
        <f>ROUND(E47*H47,2)</f>
        <v>0</v>
      </c>
      <c r="J47" s="254"/>
      <c r="K47" s="255">
        <f>ROUND(E47*J47,2)</f>
        <v>0</v>
      </c>
      <c r="L47" s="255">
        <v>21</v>
      </c>
      <c r="M47" s="255">
        <f>G47*(1+L47/100)</f>
        <v>0</v>
      </c>
      <c r="N47" s="253">
        <v>0</v>
      </c>
      <c r="O47" s="253">
        <f>ROUND(E47*N47,2)</f>
        <v>0</v>
      </c>
      <c r="P47" s="253">
        <v>0</v>
      </c>
      <c r="Q47" s="253">
        <f>ROUND(E47*P47,2)</f>
        <v>0</v>
      </c>
      <c r="R47" s="255"/>
      <c r="S47" s="255" t="s">
        <v>195</v>
      </c>
      <c r="T47" s="256" t="s">
        <v>196</v>
      </c>
      <c r="U47" s="220">
        <v>0.29060000000000002</v>
      </c>
      <c r="V47" s="220">
        <f>ROUND(E47*U47,2)</f>
        <v>0.28999999999999998</v>
      </c>
      <c r="W47" s="220"/>
      <c r="X47" s="220" t="s">
        <v>231</v>
      </c>
      <c r="Y47" s="220" t="s">
        <v>197</v>
      </c>
      <c r="Z47" s="209"/>
      <c r="AA47" s="209"/>
      <c r="AB47" s="209"/>
      <c r="AC47" s="209"/>
      <c r="AD47" s="209"/>
      <c r="AE47" s="209"/>
      <c r="AF47" s="209"/>
      <c r="AG47" s="209" t="s">
        <v>232</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50">
        <v>39</v>
      </c>
      <c r="B48" s="251" t="s">
        <v>1014</v>
      </c>
      <c r="C48" s="258" t="s">
        <v>1015</v>
      </c>
      <c r="D48" s="252" t="s">
        <v>291</v>
      </c>
      <c r="E48" s="253">
        <v>1</v>
      </c>
      <c r="F48" s="254"/>
      <c r="G48" s="255">
        <f>ROUND(E48*F48,2)</f>
        <v>0</v>
      </c>
      <c r="H48" s="254"/>
      <c r="I48" s="255">
        <f>ROUND(E48*H48,2)</f>
        <v>0</v>
      </c>
      <c r="J48" s="254"/>
      <c r="K48" s="255">
        <f>ROUND(E48*J48,2)</f>
        <v>0</v>
      </c>
      <c r="L48" s="255">
        <v>21</v>
      </c>
      <c r="M48" s="255">
        <f>G48*(1+L48/100)</f>
        <v>0</v>
      </c>
      <c r="N48" s="253">
        <v>0</v>
      </c>
      <c r="O48" s="253">
        <f>ROUND(E48*N48,2)</f>
        <v>0</v>
      </c>
      <c r="P48" s="253">
        <v>0</v>
      </c>
      <c r="Q48" s="253">
        <f>ROUND(E48*P48,2)</f>
        <v>0</v>
      </c>
      <c r="R48" s="255"/>
      <c r="S48" s="255" t="s">
        <v>195</v>
      </c>
      <c r="T48" s="256" t="s">
        <v>196</v>
      </c>
      <c r="U48" s="220">
        <v>0.1321</v>
      </c>
      <c r="V48" s="220">
        <f>ROUND(E48*U48,2)</f>
        <v>0.13</v>
      </c>
      <c r="W48" s="220"/>
      <c r="X48" s="220" t="s">
        <v>231</v>
      </c>
      <c r="Y48" s="220" t="s">
        <v>197</v>
      </c>
      <c r="Z48" s="209"/>
      <c r="AA48" s="209"/>
      <c r="AB48" s="209"/>
      <c r="AC48" s="209"/>
      <c r="AD48" s="209"/>
      <c r="AE48" s="209"/>
      <c r="AF48" s="209"/>
      <c r="AG48" s="209" t="s">
        <v>232</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50">
        <v>40</v>
      </c>
      <c r="B49" s="251" t="s">
        <v>1016</v>
      </c>
      <c r="C49" s="258" t="s">
        <v>1017</v>
      </c>
      <c r="D49" s="252" t="s">
        <v>333</v>
      </c>
      <c r="E49" s="253">
        <v>134</v>
      </c>
      <c r="F49" s="254"/>
      <c r="G49" s="255">
        <f>ROUND(E49*F49,2)</f>
        <v>0</v>
      </c>
      <c r="H49" s="254"/>
      <c r="I49" s="255">
        <f>ROUND(E49*H49,2)</f>
        <v>0</v>
      </c>
      <c r="J49" s="254"/>
      <c r="K49" s="255">
        <f>ROUND(E49*J49,2)</f>
        <v>0</v>
      </c>
      <c r="L49" s="255">
        <v>21</v>
      </c>
      <c r="M49" s="255">
        <f>G49*(1+L49/100)</f>
        <v>0</v>
      </c>
      <c r="N49" s="253">
        <v>0</v>
      </c>
      <c r="O49" s="253">
        <f>ROUND(E49*N49,2)</f>
        <v>0</v>
      </c>
      <c r="P49" s="253">
        <v>0</v>
      </c>
      <c r="Q49" s="253">
        <f>ROUND(E49*P49,2)</f>
        <v>0</v>
      </c>
      <c r="R49" s="255"/>
      <c r="S49" s="255" t="s">
        <v>195</v>
      </c>
      <c r="T49" s="256" t="s">
        <v>196</v>
      </c>
      <c r="U49" s="220">
        <v>0.05</v>
      </c>
      <c r="V49" s="220">
        <f>ROUND(E49*U49,2)</f>
        <v>6.7</v>
      </c>
      <c r="W49" s="220"/>
      <c r="X49" s="220" t="s">
        <v>231</v>
      </c>
      <c r="Y49" s="220" t="s">
        <v>197</v>
      </c>
      <c r="Z49" s="209"/>
      <c r="AA49" s="209"/>
      <c r="AB49" s="209"/>
      <c r="AC49" s="209"/>
      <c r="AD49" s="209"/>
      <c r="AE49" s="209"/>
      <c r="AF49" s="209"/>
      <c r="AG49" s="209" t="s">
        <v>232</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50">
        <v>41</v>
      </c>
      <c r="B50" s="251" t="s">
        <v>1018</v>
      </c>
      <c r="C50" s="258" t="s">
        <v>1019</v>
      </c>
      <c r="D50" s="252" t="s">
        <v>333</v>
      </c>
      <c r="E50" s="253">
        <v>134</v>
      </c>
      <c r="F50" s="254"/>
      <c r="G50" s="255">
        <f>ROUND(E50*F50,2)</f>
        <v>0</v>
      </c>
      <c r="H50" s="254"/>
      <c r="I50" s="255">
        <f>ROUND(E50*H50,2)</f>
        <v>0</v>
      </c>
      <c r="J50" s="254"/>
      <c r="K50" s="255">
        <f>ROUND(E50*J50,2)</f>
        <v>0</v>
      </c>
      <c r="L50" s="255">
        <v>21</v>
      </c>
      <c r="M50" s="255">
        <f>G50*(1+L50/100)</f>
        <v>0</v>
      </c>
      <c r="N50" s="253">
        <v>1.0000000000000001E-5</v>
      </c>
      <c r="O50" s="253">
        <f>ROUND(E50*N50,2)</f>
        <v>0</v>
      </c>
      <c r="P50" s="253">
        <v>0</v>
      </c>
      <c r="Q50" s="253">
        <f>ROUND(E50*P50,2)</f>
        <v>0</v>
      </c>
      <c r="R50" s="255"/>
      <c r="S50" s="255" t="s">
        <v>195</v>
      </c>
      <c r="T50" s="256" t="s">
        <v>196</v>
      </c>
      <c r="U50" s="220">
        <v>6.2E-2</v>
      </c>
      <c r="V50" s="220">
        <f>ROUND(E50*U50,2)</f>
        <v>8.31</v>
      </c>
      <c r="W50" s="220"/>
      <c r="X50" s="220" t="s">
        <v>231</v>
      </c>
      <c r="Y50" s="220" t="s">
        <v>197</v>
      </c>
      <c r="Z50" s="209"/>
      <c r="AA50" s="209"/>
      <c r="AB50" s="209"/>
      <c r="AC50" s="209"/>
      <c r="AD50" s="209"/>
      <c r="AE50" s="209"/>
      <c r="AF50" s="209"/>
      <c r="AG50" s="209" t="s">
        <v>232</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2.5" outlineLevel="1" x14ac:dyDescent="0.2">
      <c r="A51" s="250">
        <v>42</v>
      </c>
      <c r="B51" s="251" t="s">
        <v>1020</v>
      </c>
      <c r="C51" s="258" t="s">
        <v>1021</v>
      </c>
      <c r="D51" s="252" t="s">
        <v>412</v>
      </c>
      <c r="E51" s="253">
        <v>1</v>
      </c>
      <c r="F51" s="254"/>
      <c r="G51" s="255">
        <f>ROUND(E51*F51,2)</f>
        <v>0</v>
      </c>
      <c r="H51" s="254"/>
      <c r="I51" s="255">
        <f>ROUND(E51*H51,2)</f>
        <v>0</v>
      </c>
      <c r="J51" s="254"/>
      <c r="K51" s="255">
        <f>ROUND(E51*J51,2)</f>
        <v>0</v>
      </c>
      <c r="L51" s="255">
        <v>21</v>
      </c>
      <c r="M51" s="255">
        <f>G51*(1+L51/100)</f>
        <v>0</v>
      </c>
      <c r="N51" s="253">
        <v>1.25E-3</v>
      </c>
      <c r="O51" s="253">
        <f>ROUND(E51*N51,2)</f>
        <v>0</v>
      </c>
      <c r="P51" s="253">
        <v>0</v>
      </c>
      <c r="Q51" s="253">
        <f>ROUND(E51*P51,2)</f>
        <v>0</v>
      </c>
      <c r="R51" s="255"/>
      <c r="S51" s="255" t="s">
        <v>195</v>
      </c>
      <c r="T51" s="256" t="s">
        <v>196</v>
      </c>
      <c r="U51" s="220">
        <v>0.14499999999999999</v>
      </c>
      <c r="V51" s="220">
        <f>ROUND(E51*U51,2)</f>
        <v>0.15</v>
      </c>
      <c r="W51" s="220"/>
      <c r="X51" s="220" t="s">
        <v>231</v>
      </c>
      <c r="Y51" s="220" t="s">
        <v>197</v>
      </c>
      <c r="Z51" s="209"/>
      <c r="AA51" s="209"/>
      <c r="AB51" s="209"/>
      <c r="AC51" s="209"/>
      <c r="AD51" s="209"/>
      <c r="AE51" s="209"/>
      <c r="AF51" s="209"/>
      <c r="AG51" s="209" t="s">
        <v>232</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50">
        <v>43</v>
      </c>
      <c r="B52" s="251" t="s">
        <v>1022</v>
      </c>
      <c r="C52" s="258" t="s">
        <v>1023</v>
      </c>
      <c r="D52" s="252" t="s">
        <v>412</v>
      </c>
      <c r="E52" s="253">
        <v>2</v>
      </c>
      <c r="F52" s="254"/>
      <c r="G52" s="255">
        <f>ROUND(E52*F52,2)</f>
        <v>0</v>
      </c>
      <c r="H52" s="254"/>
      <c r="I52" s="255">
        <f>ROUND(E52*H52,2)</f>
        <v>0</v>
      </c>
      <c r="J52" s="254"/>
      <c r="K52" s="255">
        <f>ROUND(E52*J52,2)</f>
        <v>0</v>
      </c>
      <c r="L52" s="255">
        <v>21</v>
      </c>
      <c r="M52" s="255">
        <f>G52*(1+L52/100)</f>
        <v>0</v>
      </c>
      <c r="N52" s="253">
        <v>5.2999999999999998E-4</v>
      </c>
      <c r="O52" s="253">
        <f>ROUND(E52*N52,2)</f>
        <v>0</v>
      </c>
      <c r="P52" s="253">
        <v>0</v>
      </c>
      <c r="Q52" s="253">
        <f>ROUND(E52*P52,2)</f>
        <v>0</v>
      </c>
      <c r="R52" s="255"/>
      <c r="S52" s="255" t="s">
        <v>195</v>
      </c>
      <c r="T52" s="256" t="s">
        <v>196</v>
      </c>
      <c r="U52" s="220">
        <v>0.23899999999999999</v>
      </c>
      <c r="V52" s="220">
        <f>ROUND(E52*U52,2)</f>
        <v>0.48</v>
      </c>
      <c r="W52" s="220"/>
      <c r="X52" s="220" t="s">
        <v>231</v>
      </c>
      <c r="Y52" s="220" t="s">
        <v>197</v>
      </c>
      <c r="Z52" s="209"/>
      <c r="AA52" s="209"/>
      <c r="AB52" s="209"/>
      <c r="AC52" s="209"/>
      <c r="AD52" s="209"/>
      <c r="AE52" s="209"/>
      <c r="AF52" s="209"/>
      <c r="AG52" s="209" t="s">
        <v>232</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50">
        <v>44</v>
      </c>
      <c r="B53" s="251" t="s">
        <v>1024</v>
      </c>
      <c r="C53" s="258" t="s">
        <v>1025</v>
      </c>
      <c r="D53" s="252" t="s">
        <v>333</v>
      </c>
      <c r="E53" s="253">
        <v>5</v>
      </c>
      <c r="F53" s="254"/>
      <c r="G53" s="255">
        <f>ROUND(E53*F53,2)</f>
        <v>0</v>
      </c>
      <c r="H53" s="254"/>
      <c r="I53" s="255">
        <f>ROUND(E53*H53,2)</f>
        <v>0</v>
      </c>
      <c r="J53" s="254"/>
      <c r="K53" s="255">
        <f>ROUND(E53*J53,2)</f>
        <v>0</v>
      </c>
      <c r="L53" s="255">
        <v>21</v>
      </c>
      <c r="M53" s="255">
        <f>G53*(1+L53/100)</f>
        <v>0</v>
      </c>
      <c r="N53" s="253">
        <v>0</v>
      </c>
      <c r="O53" s="253">
        <f>ROUND(E53*N53,2)</f>
        <v>0</v>
      </c>
      <c r="P53" s="253">
        <v>0</v>
      </c>
      <c r="Q53" s="253">
        <f>ROUND(E53*P53,2)</f>
        <v>0</v>
      </c>
      <c r="R53" s="255"/>
      <c r="S53" s="255" t="s">
        <v>195</v>
      </c>
      <c r="T53" s="256" t="s">
        <v>196</v>
      </c>
      <c r="U53" s="220">
        <v>1.15E-2</v>
      </c>
      <c r="V53" s="220">
        <f>ROUND(E53*U53,2)</f>
        <v>0.06</v>
      </c>
      <c r="W53" s="220"/>
      <c r="X53" s="220" t="s">
        <v>231</v>
      </c>
      <c r="Y53" s="220" t="s">
        <v>197</v>
      </c>
      <c r="Z53" s="209"/>
      <c r="AA53" s="209"/>
      <c r="AB53" s="209"/>
      <c r="AC53" s="209"/>
      <c r="AD53" s="209"/>
      <c r="AE53" s="209"/>
      <c r="AF53" s="209"/>
      <c r="AG53" s="209" t="s">
        <v>232</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33">
        <v>45</v>
      </c>
      <c r="B54" s="234" t="s">
        <v>1026</v>
      </c>
      <c r="C54" s="243" t="s">
        <v>1027</v>
      </c>
      <c r="D54" s="235" t="s">
        <v>333</v>
      </c>
      <c r="E54" s="236">
        <v>24</v>
      </c>
      <c r="F54" s="237"/>
      <c r="G54" s="238">
        <f>ROUND(E54*F54,2)</f>
        <v>0</v>
      </c>
      <c r="H54" s="237"/>
      <c r="I54" s="238">
        <f>ROUND(E54*H54,2)</f>
        <v>0</v>
      </c>
      <c r="J54" s="237"/>
      <c r="K54" s="238">
        <f>ROUND(E54*J54,2)</f>
        <v>0</v>
      </c>
      <c r="L54" s="238">
        <v>21</v>
      </c>
      <c r="M54" s="238">
        <f>G54*(1+L54/100)</f>
        <v>0</v>
      </c>
      <c r="N54" s="236">
        <v>0</v>
      </c>
      <c r="O54" s="236">
        <f>ROUND(E54*N54,2)</f>
        <v>0</v>
      </c>
      <c r="P54" s="236">
        <v>0</v>
      </c>
      <c r="Q54" s="236">
        <f>ROUND(E54*P54,2)</f>
        <v>0</v>
      </c>
      <c r="R54" s="238"/>
      <c r="S54" s="238" t="s">
        <v>195</v>
      </c>
      <c r="T54" s="239" t="s">
        <v>196</v>
      </c>
      <c r="U54" s="220">
        <v>1.21E-2</v>
      </c>
      <c r="V54" s="220">
        <f>ROUND(E54*U54,2)</f>
        <v>0.28999999999999998</v>
      </c>
      <c r="W54" s="220"/>
      <c r="X54" s="220" t="s">
        <v>231</v>
      </c>
      <c r="Y54" s="220" t="s">
        <v>197</v>
      </c>
      <c r="Z54" s="209"/>
      <c r="AA54" s="209"/>
      <c r="AB54" s="209"/>
      <c r="AC54" s="209"/>
      <c r="AD54" s="209"/>
      <c r="AE54" s="209"/>
      <c r="AF54" s="209"/>
      <c r="AG54" s="209" t="s">
        <v>232</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v>46</v>
      </c>
      <c r="B55" s="217" t="s">
        <v>1028</v>
      </c>
      <c r="C55" s="262" t="s">
        <v>790</v>
      </c>
      <c r="D55" s="218" t="s">
        <v>0</v>
      </c>
      <c r="E55" s="260"/>
      <c r="F55" s="221"/>
      <c r="G55" s="220">
        <f>ROUND(E55*F55,2)</f>
        <v>0</v>
      </c>
      <c r="H55" s="221"/>
      <c r="I55" s="220">
        <f>ROUND(E55*H55,2)</f>
        <v>0</v>
      </c>
      <c r="J55" s="221"/>
      <c r="K55" s="220">
        <f>ROUND(E55*J55,2)</f>
        <v>0</v>
      </c>
      <c r="L55" s="220">
        <v>21</v>
      </c>
      <c r="M55" s="220">
        <f>G55*(1+L55/100)</f>
        <v>0</v>
      </c>
      <c r="N55" s="219">
        <v>0</v>
      </c>
      <c r="O55" s="219">
        <f>ROUND(E55*N55,2)</f>
        <v>0</v>
      </c>
      <c r="P55" s="219">
        <v>0</v>
      </c>
      <c r="Q55" s="219">
        <f>ROUND(E55*P55,2)</f>
        <v>0</v>
      </c>
      <c r="R55" s="220"/>
      <c r="S55" s="220" t="s">
        <v>759</v>
      </c>
      <c r="T55" s="220" t="s">
        <v>196</v>
      </c>
      <c r="U55" s="220">
        <v>0</v>
      </c>
      <c r="V55" s="220">
        <f>ROUND(E55*U55,2)</f>
        <v>0</v>
      </c>
      <c r="W55" s="220"/>
      <c r="X55" s="220" t="s">
        <v>760</v>
      </c>
      <c r="Y55" s="220" t="s">
        <v>197</v>
      </c>
      <c r="Z55" s="209"/>
      <c r="AA55" s="209"/>
      <c r="AB55" s="209"/>
      <c r="AC55" s="209"/>
      <c r="AD55" s="209"/>
      <c r="AE55" s="209"/>
      <c r="AF55" s="209"/>
      <c r="AG55" s="209" t="s">
        <v>761</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50">
        <v>47</v>
      </c>
      <c r="B56" s="251" t="s">
        <v>1029</v>
      </c>
      <c r="C56" s="258" t="s">
        <v>1030</v>
      </c>
      <c r="D56" s="252" t="s">
        <v>291</v>
      </c>
      <c r="E56" s="253">
        <v>1</v>
      </c>
      <c r="F56" s="254"/>
      <c r="G56" s="255">
        <f>ROUND(E56*F56,2)</f>
        <v>0</v>
      </c>
      <c r="H56" s="254"/>
      <c r="I56" s="255">
        <f>ROUND(E56*H56,2)</f>
        <v>0</v>
      </c>
      <c r="J56" s="254"/>
      <c r="K56" s="255">
        <f>ROUND(E56*J56,2)</f>
        <v>0</v>
      </c>
      <c r="L56" s="255">
        <v>21</v>
      </c>
      <c r="M56" s="255">
        <f>G56*(1+L56/100)</f>
        <v>0</v>
      </c>
      <c r="N56" s="253">
        <v>0</v>
      </c>
      <c r="O56" s="253">
        <f>ROUND(E56*N56,2)</f>
        <v>0</v>
      </c>
      <c r="P56" s="253">
        <v>0</v>
      </c>
      <c r="Q56" s="253">
        <f>ROUND(E56*P56,2)</f>
        <v>0</v>
      </c>
      <c r="R56" s="255"/>
      <c r="S56" s="255" t="s">
        <v>195</v>
      </c>
      <c r="T56" s="256" t="s">
        <v>196</v>
      </c>
      <c r="U56" s="220">
        <v>0</v>
      </c>
      <c r="V56" s="220">
        <f>ROUND(E56*U56,2)</f>
        <v>0</v>
      </c>
      <c r="W56" s="220"/>
      <c r="X56" s="220" t="s">
        <v>231</v>
      </c>
      <c r="Y56" s="220" t="s">
        <v>197</v>
      </c>
      <c r="Z56" s="209"/>
      <c r="AA56" s="209"/>
      <c r="AB56" s="209"/>
      <c r="AC56" s="209"/>
      <c r="AD56" s="209"/>
      <c r="AE56" s="209"/>
      <c r="AF56" s="209"/>
      <c r="AG56" s="209" t="s">
        <v>232</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50">
        <v>48</v>
      </c>
      <c r="B57" s="251" t="s">
        <v>1031</v>
      </c>
      <c r="C57" s="258" t="s">
        <v>1032</v>
      </c>
      <c r="D57" s="252" t="s">
        <v>291</v>
      </c>
      <c r="E57" s="253">
        <v>2</v>
      </c>
      <c r="F57" s="254"/>
      <c r="G57" s="255">
        <f>ROUND(E57*F57,2)</f>
        <v>0</v>
      </c>
      <c r="H57" s="254"/>
      <c r="I57" s="255">
        <f>ROUND(E57*H57,2)</f>
        <v>0</v>
      </c>
      <c r="J57" s="254"/>
      <c r="K57" s="255">
        <f>ROUND(E57*J57,2)</f>
        <v>0</v>
      </c>
      <c r="L57" s="255">
        <v>21</v>
      </c>
      <c r="M57" s="255">
        <f>G57*(1+L57/100)</f>
        <v>0</v>
      </c>
      <c r="N57" s="253">
        <v>0</v>
      </c>
      <c r="O57" s="253">
        <f>ROUND(E57*N57,2)</f>
        <v>0</v>
      </c>
      <c r="P57" s="253">
        <v>0</v>
      </c>
      <c r="Q57" s="253">
        <f>ROUND(E57*P57,2)</f>
        <v>0</v>
      </c>
      <c r="R57" s="255"/>
      <c r="S57" s="255" t="s">
        <v>195</v>
      </c>
      <c r="T57" s="256" t="s">
        <v>196</v>
      </c>
      <c r="U57" s="220">
        <v>0</v>
      </c>
      <c r="V57" s="220">
        <f>ROUND(E57*U57,2)</f>
        <v>0</v>
      </c>
      <c r="W57" s="220"/>
      <c r="X57" s="220" t="s">
        <v>231</v>
      </c>
      <c r="Y57" s="220" t="s">
        <v>197</v>
      </c>
      <c r="Z57" s="209"/>
      <c r="AA57" s="209"/>
      <c r="AB57" s="209"/>
      <c r="AC57" s="209"/>
      <c r="AD57" s="209"/>
      <c r="AE57" s="209"/>
      <c r="AF57" s="209"/>
      <c r="AG57" s="209" t="s">
        <v>232</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50">
        <v>49</v>
      </c>
      <c r="B58" s="251" t="s">
        <v>1033</v>
      </c>
      <c r="C58" s="258" t="s">
        <v>1034</v>
      </c>
      <c r="D58" s="252" t="s">
        <v>291</v>
      </c>
      <c r="E58" s="253">
        <v>1</v>
      </c>
      <c r="F58" s="254"/>
      <c r="G58" s="255">
        <f>ROUND(E58*F58,2)</f>
        <v>0</v>
      </c>
      <c r="H58" s="254"/>
      <c r="I58" s="255">
        <f>ROUND(E58*H58,2)</f>
        <v>0</v>
      </c>
      <c r="J58" s="254"/>
      <c r="K58" s="255">
        <f>ROUND(E58*J58,2)</f>
        <v>0</v>
      </c>
      <c r="L58" s="255">
        <v>21</v>
      </c>
      <c r="M58" s="255">
        <f>G58*(1+L58/100)</f>
        <v>0</v>
      </c>
      <c r="N58" s="253">
        <v>0</v>
      </c>
      <c r="O58" s="253">
        <f>ROUND(E58*N58,2)</f>
        <v>0</v>
      </c>
      <c r="P58" s="253">
        <v>0</v>
      </c>
      <c r="Q58" s="253">
        <f>ROUND(E58*P58,2)</f>
        <v>0</v>
      </c>
      <c r="R58" s="255"/>
      <c r="S58" s="255" t="s">
        <v>195</v>
      </c>
      <c r="T58" s="256" t="s">
        <v>196</v>
      </c>
      <c r="U58" s="220">
        <v>0</v>
      </c>
      <c r="V58" s="220">
        <f>ROUND(E58*U58,2)</f>
        <v>0</v>
      </c>
      <c r="W58" s="220"/>
      <c r="X58" s="220" t="s">
        <v>231</v>
      </c>
      <c r="Y58" s="220" t="s">
        <v>197</v>
      </c>
      <c r="Z58" s="209"/>
      <c r="AA58" s="209"/>
      <c r="AB58" s="209"/>
      <c r="AC58" s="209"/>
      <c r="AD58" s="209"/>
      <c r="AE58" s="209"/>
      <c r="AF58" s="209"/>
      <c r="AG58" s="209" t="s">
        <v>232</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50">
        <v>50</v>
      </c>
      <c r="B59" s="251" t="s">
        <v>1035</v>
      </c>
      <c r="C59" s="258" t="s">
        <v>1036</v>
      </c>
      <c r="D59" s="252" t="s">
        <v>291</v>
      </c>
      <c r="E59" s="253">
        <v>2</v>
      </c>
      <c r="F59" s="254"/>
      <c r="G59" s="255">
        <f>ROUND(E59*F59,2)</f>
        <v>0</v>
      </c>
      <c r="H59" s="254"/>
      <c r="I59" s="255">
        <f>ROUND(E59*H59,2)</f>
        <v>0</v>
      </c>
      <c r="J59" s="254"/>
      <c r="K59" s="255">
        <f>ROUND(E59*J59,2)</f>
        <v>0</v>
      </c>
      <c r="L59" s="255">
        <v>21</v>
      </c>
      <c r="M59" s="255">
        <f>G59*(1+L59/100)</f>
        <v>0</v>
      </c>
      <c r="N59" s="253">
        <v>0</v>
      </c>
      <c r="O59" s="253">
        <f>ROUND(E59*N59,2)</f>
        <v>0</v>
      </c>
      <c r="P59" s="253">
        <v>0</v>
      </c>
      <c r="Q59" s="253">
        <f>ROUND(E59*P59,2)</f>
        <v>0</v>
      </c>
      <c r="R59" s="255"/>
      <c r="S59" s="255" t="s">
        <v>195</v>
      </c>
      <c r="T59" s="256" t="s">
        <v>196</v>
      </c>
      <c r="U59" s="220">
        <v>0</v>
      </c>
      <c r="V59" s="220">
        <f>ROUND(E59*U59,2)</f>
        <v>0</v>
      </c>
      <c r="W59" s="220"/>
      <c r="X59" s="220" t="s">
        <v>231</v>
      </c>
      <c r="Y59" s="220" t="s">
        <v>197</v>
      </c>
      <c r="Z59" s="209"/>
      <c r="AA59" s="209"/>
      <c r="AB59" s="209"/>
      <c r="AC59" s="209"/>
      <c r="AD59" s="209"/>
      <c r="AE59" s="209"/>
      <c r="AF59" s="209"/>
      <c r="AG59" s="209" t="s">
        <v>232</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50">
        <v>51</v>
      </c>
      <c r="B60" s="251" t="s">
        <v>1037</v>
      </c>
      <c r="C60" s="258" t="s">
        <v>1038</v>
      </c>
      <c r="D60" s="252" t="s">
        <v>291</v>
      </c>
      <c r="E60" s="253">
        <v>1</v>
      </c>
      <c r="F60" s="254"/>
      <c r="G60" s="255">
        <f>ROUND(E60*F60,2)</f>
        <v>0</v>
      </c>
      <c r="H60" s="254"/>
      <c r="I60" s="255">
        <f>ROUND(E60*H60,2)</f>
        <v>0</v>
      </c>
      <c r="J60" s="254"/>
      <c r="K60" s="255">
        <f>ROUND(E60*J60,2)</f>
        <v>0</v>
      </c>
      <c r="L60" s="255">
        <v>21</v>
      </c>
      <c r="M60" s="255">
        <f>G60*(1+L60/100)</f>
        <v>0</v>
      </c>
      <c r="N60" s="253">
        <v>0</v>
      </c>
      <c r="O60" s="253">
        <f>ROUND(E60*N60,2)</f>
        <v>0</v>
      </c>
      <c r="P60" s="253">
        <v>0</v>
      </c>
      <c r="Q60" s="253">
        <f>ROUND(E60*P60,2)</f>
        <v>0</v>
      </c>
      <c r="R60" s="255"/>
      <c r="S60" s="255" t="s">
        <v>195</v>
      </c>
      <c r="T60" s="256" t="s">
        <v>196</v>
      </c>
      <c r="U60" s="220">
        <v>0</v>
      </c>
      <c r="V60" s="220">
        <f>ROUND(E60*U60,2)</f>
        <v>0</v>
      </c>
      <c r="W60" s="220"/>
      <c r="X60" s="220" t="s">
        <v>231</v>
      </c>
      <c r="Y60" s="220" t="s">
        <v>197</v>
      </c>
      <c r="Z60" s="209"/>
      <c r="AA60" s="209"/>
      <c r="AB60" s="209"/>
      <c r="AC60" s="209"/>
      <c r="AD60" s="209"/>
      <c r="AE60" s="209"/>
      <c r="AF60" s="209"/>
      <c r="AG60" s="209" t="s">
        <v>232</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50">
        <v>52</v>
      </c>
      <c r="B61" s="251" t="s">
        <v>1039</v>
      </c>
      <c r="C61" s="258" t="s">
        <v>1040</v>
      </c>
      <c r="D61" s="252" t="s">
        <v>412</v>
      </c>
      <c r="E61" s="253">
        <v>1</v>
      </c>
      <c r="F61" s="254"/>
      <c r="G61" s="255">
        <f>ROUND(E61*F61,2)</f>
        <v>0</v>
      </c>
      <c r="H61" s="254"/>
      <c r="I61" s="255">
        <f>ROUND(E61*H61,2)</f>
        <v>0</v>
      </c>
      <c r="J61" s="254"/>
      <c r="K61" s="255">
        <f>ROUND(E61*J61,2)</f>
        <v>0</v>
      </c>
      <c r="L61" s="255">
        <v>21</v>
      </c>
      <c r="M61" s="255">
        <f>G61*(1+L61/100)</f>
        <v>0</v>
      </c>
      <c r="N61" s="253">
        <v>0</v>
      </c>
      <c r="O61" s="253">
        <f>ROUND(E61*N61,2)</f>
        <v>0</v>
      </c>
      <c r="P61" s="253">
        <v>0</v>
      </c>
      <c r="Q61" s="253">
        <f>ROUND(E61*P61,2)</f>
        <v>0</v>
      </c>
      <c r="R61" s="255"/>
      <c r="S61" s="255" t="s">
        <v>195</v>
      </c>
      <c r="T61" s="256" t="s">
        <v>196</v>
      </c>
      <c r="U61" s="220">
        <v>0</v>
      </c>
      <c r="V61" s="220">
        <f>ROUND(E61*U61,2)</f>
        <v>0</v>
      </c>
      <c r="W61" s="220"/>
      <c r="X61" s="220" t="s">
        <v>231</v>
      </c>
      <c r="Y61" s="220" t="s">
        <v>197</v>
      </c>
      <c r="Z61" s="209"/>
      <c r="AA61" s="209"/>
      <c r="AB61" s="209"/>
      <c r="AC61" s="209"/>
      <c r="AD61" s="209"/>
      <c r="AE61" s="209"/>
      <c r="AF61" s="209"/>
      <c r="AG61" s="209" t="s">
        <v>232</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x14ac:dyDescent="0.2">
      <c r="A62" s="223" t="s">
        <v>190</v>
      </c>
      <c r="B62" s="224" t="s">
        <v>115</v>
      </c>
      <c r="C62" s="242" t="s">
        <v>116</v>
      </c>
      <c r="D62" s="225"/>
      <c r="E62" s="226"/>
      <c r="F62" s="227"/>
      <c r="G62" s="227">
        <f>SUMIF(AG63:AG70,"&lt;&gt;NOR",G63:G70)</f>
        <v>0</v>
      </c>
      <c r="H62" s="227"/>
      <c r="I62" s="227">
        <f>SUM(I63:I70)</f>
        <v>0</v>
      </c>
      <c r="J62" s="227"/>
      <c r="K62" s="227">
        <f>SUM(K63:K70)</f>
        <v>0</v>
      </c>
      <c r="L62" s="227"/>
      <c r="M62" s="227">
        <f>SUM(M63:M70)</f>
        <v>0</v>
      </c>
      <c r="N62" s="226"/>
      <c r="O62" s="226">
        <f>SUM(O63:O70)</f>
        <v>0</v>
      </c>
      <c r="P62" s="226"/>
      <c r="Q62" s="226">
        <f>SUM(Q63:Q70)</f>
        <v>0</v>
      </c>
      <c r="R62" s="227"/>
      <c r="S62" s="227"/>
      <c r="T62" s="228"/>
      <c r="U62" s="222"/>
      <c r="V62" s="222">
        <f>SUM(V63:V70)</f>
        <v>1.23</v>
      </c>
      <c r="W62" s="222"/>
      <c r="X62" s="222"/>
      <c r="Y62" s="222"/>
      <c r="AG62" t="s">
        <v>191</v>
      </c>
    </row>
    <row r="63" spans="1:60" ht="22.5" outlineLevel="1" x14ac:dyDescent="0.2">
      <c r="A63" s="250">
        <v>53</v>
      </c>
      <c r="B63" s="251" t="s">
        <v>1041</v>
      </c>
      <c r="C63" s="258" t="s">
        <v>1042</v>
      </c>
      <c r="D63" s="252" t="s">
        <v>291</v>
      </c>
      <c r="E63" s="253">
        <v>2</v>
      </c>
      <c r="F63" s="254"/>
      <c r="G63" s="255">
        <f>ROUND(E63*F63,2)</f>
        <v>0</v>
      </c>
      <c r="H63" s="254"/>
      <c r="I63" s="255">
        <f>ROUND(E63*H63,2)</f>
        <v>0</v>
      </c>
      <c r="J63" s="254"/>
      <c r="K63" s="255">
        <f>ROUND(E63*J63,2)</f>
        <v>0</v>
      </c>
      <c r="L63" s="255">
        <v>21</v>
      </c>
      <c r="M63" s="255">
        <f>G63*(1+L63/100)</f>
        <v>0</v>
      </c>
      <c r="N63" s="253">
        <v>0</v>
      </c>
      <c r="O63" s="253">
        <f>ROUND(E63*N63,2)</f>
        <v>0</v>
      </c>
      <c r="P63" s="253">
        <v>0</v>
      </c>
      <c r="Q63" s="253">
        <f>ROUND(E63*P63,2)</f>
        <v>0</v>
      </c>
      <c r="R63" s="255"/>
      <c r="S63" s="255" t="s">
        <v>195</v>
      </c>
      <c r="T63" s="256" t="s">
        <v>196</v>
      </c>
      <c r="U63" s="220">
        <v>6.4000000000000001E-2</v>
      </c>
      <c r="V63" s="220">
        <f>ROUND(E63*U63,2)</f>
        <v>0.13</v>
      </c>
      <c r="W63" s="220"/>
      <c r="X63" s="220" t="s">
        <v>231</v>
      </c>
      <c r="Y63" s="220" t="s">
        <v>197</v>
      </c>
      <c r="Z63" s="209"/>
      <c r="AA63" s="209"/>
      <c r="AB63" s="209"/>
      <c r="AC63" s="209"/>
      <c r="AD63" s="209"/>
      <c r="AE63" s="209"/>
      <c r="AF63" s="209"/>
      <c r="AG63" s="209" t="s">
        <v>232</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2.5" outlineLevel="1" x14ac:dyDescent="0.2">
      <c r="A64" s="250">
        <v>54</v>
      </c>
      <c r="B64" s="251" t="s">
        <v>1043</v>
      </c>
      <c r="C64" s="258" t="s">
        <v>1044</v>
      </c>
      <c r="D64" s="252" t="s">
        <v>333</v>
      </c>
      <c r="E64" s="253">
        <v>10</v>
      </c>
      <c r="F64" s="254"/>
      <c r="G64" s="255">
        <f>ROUND(E64*F64,2)</f>
        <v>0</v>
      </c>
      <c r="H64" s="254"/>
      <c r="I64" s="255">
        <f>ROUND(E64*H64,2)</f>
        <v>0</v>
      </c>
      <c r="J64" s="254"/>
      <c r="K64" s="255">
        <f>ROUND(E64*J64,2)</f>
        <v>0</v>
      </c>
      <c r="L64" s="255">
        <v>21</v>
      </c>
      <c r="M64" s="255">
        <f>G64*(1+L64/100)</f>
        <v>0</v>
      </c>
      <c r="N64" s="253">
        <v>0</v>
      </c>
      <c r="O64" s="253">
        <f>ROUND(E64*N64,2)</f>
        <v>0</v>
      </c>
      <c r="P64" s="253">
        <v>0</v>
      </c>
      <c r="Q64" s="253">
        <f>ROUND(E64*P64,2)</f>
        <v>0</v>
      </c>
      <c r="R64" s="255"/>
      <c r="S64" s="255" t="s">
        <v>195</v>
      </c>
      <c r="T64" s="256" t="s">
        <v>196</v>
      </c>
      <c r="U64" s="220">
        <v>6.2E-2</v>
      </c>
      <c r="V64" s="220">
        <f>ROUND(E64*U64,2)</f>
        <v>0.62</v>
      </c>
      <c r="W64" s="220"/>
      <c r="X64" s="220" t="s">
        <v>231</v>
      </c>
      <c r="Y64" s="220" t="s">
        <v>197</v>
      </c>
      <c r="Z64" s="209"/>
      <c r="AA64" s="209"/>
      <c r="AB64" s="209"/>
      <c r="AC64" s="209"/>
      <c r="AD64" s="209"/>
      <c r="AE64" s="209"/>
      <c r="AF64" s="209"/>
      <c r="AG64" s="209" t="s">
        <v>232</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22.5" outlineLevel="1" x14ac:dyDescent="0.2">
      <c r="A65" s="233">
        <v>55</v>
      </c>
      <c r="B65" s="234" t="s">
        <v>1045</v>
      </c>
      <c r="C65" s="243" t="s">
        <v>1046</v>
      </c>
      <c r="D65" s="235" t="s">
        <v>291</v>
      </c>
      <c r="E65" s="236">
        <v>1</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195</v>
      </c>
      <c r="T65" s="239" t="s">
        <v>196</v>
      </c>
      <c r="U65" s="220">
        <v>0.48199999999999998</v>
      </c>
      <c r="V65" s="220">
        <f>ROUND(E65*U65,2)</f>
        <v>0.48</v>
      </c>
      <c r="W65" s="220"/>
      <c r="X65" s="220" t="s">
        <v>231</v>
      </c>
      <c r="Y65" s="220" t="s">
        <v>197</v>
      </c>
      <c r="Z65" s="209"/>
      <c r="AA65" s="209"/>
      <c r="AB65" s="209"/>
      <c r="AC65" s="209"/>
      <c r="AD65" s="209"/>
      <c r="AE65" s="209"/>
      <c r="AF65" s="209"/>
      <c r="AG65" s="209" t="s">
        <v>232</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v>56</v>
      </c>
      <c r="B66" s="217" t="s">
        <v>1047</v>
      </c>
      <c r="C66" s="262" t="s">
        <v>790</v>
      </c>
      <c r="D66" s="218" t="s">
        <v>0</v>
      </c>
      <c r="E66" s="260"/>
      <c r="F66" s="221"/>
      <c r="G66" s="220">
        <f>ROUND(E66*F66,2)</f>
        <v>0</v>
      </c>
      <c r="H66" s="221"/>
      <c r="I66" s="220">
        <f>ROUND(E66*H66,2)</f>
        <v>0</v>
      </c>
      <c r="J66" s="221"/>
      <c r="K66" s="220">
        <f>ROUND(E66*J66,2)</f>
        <v>0</v>
      </c>
      <c r="L66" s="220">
        <v>21</v>
      </c>
      <c r="M66" s="220">
        <f>G66*(1+L66/100)</f>
        <v>0</v>
      </c>
      <c r="N66" s="219">
        <v>0</v>
      </c>
      <c r="O66" s="219">
        <f>ROUND(E66*N66,2)</f>
        <v>0</v>
      </c>
      <c r="P66" s="219">
        <v>0</v>
      </c>
      <c r="Q66" s="219">
        <f>ROUND(E66*P66,2)</f>
        <v>0</v>
      </c>
      <c r="R66" s="220"/>
      <c r="S66" s="220" t="s">
        <v>759</v>
      </c>
      <c r="T66" s="220" t="s">
        <v>196</v>
      </c>
      <c r="U66" s="220">
        <v>0</v>
      </c>
      <c r="V66" s="220">
        <f>ROUND(E66*U66,2)</f>
        <v>0</v>
      </c>
      <c r="W66" s="220"/>
      <c r="X66" s="220" t="s">
        <v>760</v>
      </c>
      <c r="Y66" s="220" t="s">
        <v>197</v>
      </c>
      <c r="Z66" s="209"/>
      <c r="AA66" s="209"/>
      <c r="AB66" s="209"/>
      <c r="AC66" s="209"/>
      <c r="AD66" s="209"/>
      <c r="AE66" s="209"/>
      <c r="AF66" s="209"/>
      <c r="AG66" s="209" t="s">
        <v>761</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50">
        <v>57</v>
      </c>
      <c r="B67" s="251" t="s">
        <v>1048</v>
      </c>
      <c r="C67" s="258" t="s">
        <v>1049</v>
      </c>
      <c r="D67" s="252" t="s">
        <v>412</v>
      </c>
      <c r="E67" s="253">
        <v>1</v>
      </c>
      <c r="F67" s="254"/>
      <c r="G67" s="255">
        <f>ROUND(E67*F67,2)</f>
        <v>0</v>
      </c>
      <c r="H67" s="254"/>
      <c r="I67" s="255">
        <f>ROUND(E67*H67,2)</f>
        <v>0</v>
      </c>
      <c r="J67" s="254"/>
      <c r="K67" s="255">
        <f>ROUND(E67*J67,2)</f>
        <v>0</v>
      </c>
      <c r="L67" s="255">
        <v>21</v>
      </c>
      <c r="M67" s="255">
        <f>G67*(1+L67/100)</f>
        <v>0</v>
      </c>
      <c r="N67" s="253">
        <v>0</v>
      </c>
      <c r="O67" s="253">
        <f>ROUND(E67*N67,2)</f>
        <v>0</v>
      </c>
      <c r="P67" s="253">
        <v>0</v>
      </c>
      <c r="Q67" s="253">
        <f>ROUND(E67*P67,2)</f>
        <v>0</v>
      </c>
      <c r="R67" s="255"/>
      <c r="S67" s="255" t="s">
        <v>195</v>
      </c>
      <c r="T67" s="256" t="s">
        <v>196</v>
      </c>
      <c r="U67" s="220">
        <v>0</v>
      </c>
      <c r="V67" s="220">
        <f>ROUND(E67*U67,2)</f>
        <v>0</v>
      </c>
      <c r="W67" s="220"/>
      <c r="X67" s="220" t="s">
        <v>231</v>
      </c>
      <c r="Y67" s="220" t="s">
        <v>197</v>
      </c>
      <c r="Z67" s="209"/>
      <c r="AA67" s="209"/>
      <c r="AB67" s="209"/>
      <c r="AC67" s="209"/>
      <c r="AD67" s="209"/>
      <c r="AE67" s="209"/>
      <c r="AF67" s="209"/>
      <c r="AG67" s="209" t="s">
        <v>232</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50">
        <v>58</v>
      </c>
      <c r="B68" s="251" t="s">
        <v>1050</v>
      </c>
      <c r="C68" s="258" t="s">
        <v>1051</v>
      </c>
      <c r="D68" s="252" t="s">
        <v>412</v>
      </c>
      <c r="E68" s="253">
        <v>1</v>
      </c>
      <c r="F68" s="254"/>
      <c r="G68" s="255">
        <f>ROUND(E68*F68,2)</f>
        <v>0</v>
      </c>
      <c r="H68" s="254"/>
      <c r="I68" s="255">
        <f>ROUND(E68*H68,2)</f>
        <v>0</v>
      </c>
      <c r="J68" s="254"/>
      <c r="K68" s="255">
        <f>ROUND(E68*J68,2)</f>
        <v>0</v>
      </c>
      <c r="L68" s="255">
        <v>21</v>
      </c>
      <c r="M68" s="255">
        <f>G68*(1+L68/100)</f>
        <v>0</v>
      </c>
      <c r="N68" s="253">
        <v>0</v>
      </c>
      <c r="O68" s="253">
        <f>ROUND(E68*N68,2)</f>
        <v>0</v>
      </c>
      <c r="P68" s="253">
        <v>0</v>
      </c>
      <c r="Q68" s="253">
        <f>ROUND(E68*P68,2)</f>
        <v>0</v>
      </c>
      <c r="R68" s="255"/>
      <c r="S68" s="255" t="s">
        <v>195</v>
      </c>
      <c r="T68" s="256" t="s">
        <v>196</v>
      </c>
      <c r="U68" s="220">
        <v>0</v>
      </c>
      <c r="V68" s="220">
        <f>ROUND(E68*U68,2)</f>
        <v>0</v>
      </c>
      <c r="W68" s="220"/>
      <c r="X68" s="220" t="s">
        <v>231</v>
      </c>
      <c r="Y68" s="220" t="s">
        <v>197</v>
      </c>
      <c r="Z68" s="209"/>
      <c r="AA68" s="209"/>
      <c r="AB68" s="209"/>
      <c r="AC68" s="209"/>
      <c r="AD68" s="209"/>
      <c r="AE68" s="209"/>
      <c r="AF68" s="209"/>
      <c r="AG68" s="209" t="s">
        <v>232</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50">
        <v>59</v>
      </c>
      <c r="B69" s="251" t="s">
        <v>1052</v>
      </c>
      <c r="C69" s="258" t="s">
        <v>1053</v>
      </c>
      <c r="D69" s="252" t="s">
        <v>333</v>
      </c>
      <c r="E69" s="253">
        <v>10</v>
      </c>
      <c r="F69" s="254"/>
      <c r="G69" s="255">
        <f>ROUND(E69*F69,2)</f>
        <v>0</v>
      </c>
      <c r="H69" s="254"/>
      <c r="I69" s="255">
        <f>ROUND(E69*H69,2)</f>
        <v>0</v>
      </c>
      <c r="J69" s="254"/>
      <c r="K69" s="255">
        <f>ROUND(E69*J69,2)</f>
        <v>0</v>
      </c>
      <c r="L69" s="255">
        <v>21</v>
      </c>
      <c r="M69" s="255">
        <f>G69*(1+L69/100)</f>
        <v>0</v>
      </c>
      <c r="N69" s="253">
        <v>0</v>
      </c>
      <c r="O69" s="253">
        <f>ROUND(E69*N69,2)</f>
        <v>0</v>
      </c>
      <c r="P69" s="253">
        <v>0</v>
      </c>
      <c r="Q69" s="253">
        <f>ROUND(E69*P69,2)</f>
        <v>0</v>
      </c>
      <c r="R69" s="255"/>
      <c r="S69" s="255" t="s">
        <v>195</v>
      </c>
      <c r="T69" s="256" t="s">
        <v>196</v>
      </c>
      <c r="U69" s="220">
        <v>0</v>
      </c>
      <c r="V69" s="220">
        <f>ROUND(E69*U69,2)</f>
        <v>0</v>
      </c>
      <c r="W69" s="220"/>
      <c r="X69" s="220" t="s">
        <v>231</v>
      </c>
      <c r="Y69" s="220" t="s">
        <v>197</v>
      </c>
      <c r="Z69" s="209"/>
      <c r="AA69" s="209"/>
      <c r="AB69" s="209"/>
      <c r="AC69" s="209"/>
      <c r="AD69" s="209"/>
      <c r="AE69" s="209"/>
      <c r="AF69" s="209"/>
      <c r="AG69" s="209" t="s">
        <v>232</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50">
        <v>60</v>
      </c>
      <c r="B70" s="251" t="s">
        <v>1054</v>
      </c>
      <c r="C70" s="258" t="s">
        <v>1055</v>
      </c>
      <c r="D70" s="252" t="s">
        <v>333</v>
      </c>
      <c r="E70" s="253">
        <v>10</v>
      </c>
      <c r="F70" s="254"/>
      <c r="G70" s="255">
        <f>ROUND(E70*F70,2)</f>
        <v>0</v>
      </c>
      <c r="H70" s="254"/>
      <c r="I70" s="255">
        <f>ROUND(E70*H70,2)</f>
        <v>0</v>
      </c>
      <c r="J70" s="254"/>
      <c r="K70" s="255">
        <f>ROUND(E70*J70,2)</f>
        <v>0</v>
      </c>
      <c r="L70" s="255">
        <v>21</v>
      </c>
      <c r="M70" s="255">
        <f>G70*(1+L70/100)</f>
        <v>0</v>
      </c>
      <c r="N70" s="253">
        <v>0</v>
      </c>
      <c r="O70" s="253">
        <f>ROUND(E70*N70,2)</f>
        <v>0</v>
      </c>
      <c r="P70" s="253">
        <v>0</v>
      </c>
      <c r="Q70" s="253">
        <f>ROUND(E70*P70,2)</f>
        <v>0</v>
      </c>
      <c r="R70" s="255"/>
      <c r="S70" s="255" t="s">
        <v>195</v>
      </c>
      <c r="T70" s="256" t="s">
        <v>196</v>
      </c>
      <c r="U70" s="220">
        <v>0</v>
      </c>
      <c r="V70" s="220">
        <f>ROUND(E70*U70,2)</f>
        <v>0</v>
      </c>
      <c r="W70" s="220"/>
      <c r="X70" s="220" t="s">
        <v>231</v>
      </c>
      <c r="Y70" s="220" t="s">
        <v>197</v>
      </c>
      <c r="Z70" s="209"/>
      <c r="AA70" s="209"/>
      <c r="AB70" s="209"/>
      <c r="AC70" s="209"/>
      <c r="AD70" s="209"/>
      <c r="AE70" s="209"/>
      <c r="AF70" s="209"/>
      <c r="AG70" s="209" t="s">
        <v>232</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x14ac:dyDescent="0.2">
      <c r="A71" s="223" t="s">
        <v>190</v>
      </c>
      <c r="B71" s="224" t="s">
        <v>117</v>
      </c>
      <c r="C71" s="242" t="s">
        <v>118</v>
      </c>
      <c r="D71" s="225"/>
      <c r="E71" s="226"/>
      <c r="F71" s="227"/>
      <c r="G71" s="227">
        <f>SUMIF(AG72:AG100,"&lt;&gt;NOR",G72:G100)</f>
        <v>0</v>
      </c>
      <c r="H71" s="227"/>
      <c r="I71" s="227">
        <f>SUM(I72:I100)</f>
        <v>0</v>
      </c>
      <c r="J71" s="227"/>
      <c r="K71" s="227">
        <f>SUM(K72:K100)</f>
        <v>0</v>
      </c>
      <c r="L71" s="227"/>
      <c r="M71" s="227">
        <f>SUM(M72:M100)</f>
        <v>0</v>
      </c>
      <c r="N71" s="226"/>
      <c r="O71" s="226">
        <f>SUM(O72:O100)</f>
        <v>0.15</v>
      </c>
      <c r="P71" s="226"/>
      <c r="Q71" s="226">
        <f>SUM(Q72:Q100)</f>
        <v>0</v>
      </c>
      <c r="R71" s="227"/>
      <c r="S71" s="227"/>
      <c r="T71" s="228"/>
      <c r="U71" s="222"/>
      <c r="V71" s="222">
        <f>SUM(V72:V100)</f>
        <v>15.22</v>
      </c>
      <c r="W71" s="222"/>
      <c r="X71" s="222"/>
      <c r="Y71" s="222"/>
      <c r="AG71" t="s">
        <v>191</v>
      </c>
    </row>
    <row r="72" spans="1:60" ht="22.5" outlineLevel="1" x14ac:dyDescent="0.2">
      <c r="A72" s="250">
        <v>61</v>
      </c>
      <c r="B72" s="251" t="s">
        <v>1056</v>
      </c>
      <c r="C72" s="258" t="s">
        <v>1057</v>
      </c>
      <c r="D72" s="252" t="s">
        <v>412</v>
      </c>
      <c r="E72" s="253">
        <v>1</v>
      </c>
      <c r="F72" s="254"/>
      <c r="G72" s="255">
        <f>ROUND(E72*F72,2)</f>
        <v>0</v>
      </c>
      <c r="H72" s="254"/>
      <c r="I72" s="255">
        <f>ROUND(E72*H72,2)</f>
        <v>0</v>
      </c>
      <c r="J72" s="254"/>
      <c r="K72" s="255">
        <f>ROUND(E72*J72,2)</f>
        <v>0</v>
      </c>
      <c r="L72" s="255">
        <v>21</v>
      </c>
      <c r="M72" s="255">
        <f>G72*(1+L72/100)</f>
        <v>0</v>
      </c>
      <c r="N72" s="253">
        <v>1.8890000000000001E-2</v>
      </c>
      <c r="O72" s="253">
        <f>ROUND(E72*N72,2)</f>
        <v>0.02</v>
      </c>
      <c r="P72" s="253">
        <v>0</v>
      </c>
      <c r="Q72" s="253">
        <f>ROUND(E72*P72,2)</f>
        <v>0</v>
      </c>
      <c r="R72" s="255"/>
      <c r="S72" s="255" t="s">
        <v>195</v>
      </c>
      <c r="T72" s="256" t="s">
        <v>196</v>
      </c>
      <c r="U72" s="220">
        <v>0.97299999999999998</v>
      </c>
      <c r="V72" s="220">
        <f>ROUND(E72*U72,2)</f>
        <v>0.97</v>
      </c>
      <c r="W72" s="220"/>
      <c r="X72" s="220" t="s">
        <v>231</v>
      </c>
      <c r="Y72" s="220" t="s">
        <v>197</v>
      </c>
      <c r="Z72" s="209"/>
      <c r="AA72" s="209"/>
      <c r="AB72" s="209"/>
      <c r="AC72" s="209"/>
      <c r="AD72" s="209"/>
      <c r="AE72" s="209"/>
      <c r="AF72" s="209"/>
      <c r="AG72" s="209" t="s">
        <v>232</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2.5" outlineLevel="1" x14ac:dyDescent="0.2">
      <c r="A73" s="250">
        <v>62</v>
      </c>
      <c r="B73" s="251" t="s">
        <v>1058</v>
      </c>
      <c r="C73" s="258" t="s">
        <v>1059</v>
      </c>
      <c r="D73" s="252" t="s">
        <v>412</v>
      </c>
      <c r="E73" s="253">
        <v>2</v>
      </c>
      <c r="F73" s="254"/>
      <c r="G73" s="255">
        <f>ROUND(E73*F73,2)</f>
        <v>0</v>
      </c>
      <c r="H73" s="254"/>
      <c r="I73" s="255">
        <f>ROUND(E73*H73,2)</f>
        <v>0</v>
      </c>
      <c r="J73" s="254"/>
      <c r="K73" s="255">
        <f>ROUND(E73*J73,2)</f>
        <v>0</v>
      </c>
      <c r="L73" s="255">
        <v>21</v>
      </c>
      <c r="M73" s="255">
        <f>G73*(1+L73/100)</f>
        <v>0</v>
      </c>
      <c r="N73" s="253">
        <v>2.1340000000000001E-2</v>
      </c>
      <c r="O73" s="253">
        <f>ROUND(E73*N73,2)</f>
        <v>0.04</v>
      </c>
      <c r="P73" s="253">
        <v>0</v>
      </c>
      <c r="Q73" s="253">
        <f>ROUND(E73*P73,2)</f>
        <v>0</v>
      </c>
      <c r="R73" s="255"/>
      <c r="S73" s="255" t="s">
        <v>195</v>
      </c>
      <c r="T73" s="256" t="s">
        <v>196</v>
      </c>
      <c r="U73" s="220">
        <v>0.97299999999999998</v>
      </c>
      <c r="V73" s="220">
        <f>ROUND(E73*U73,2)</f>
        <v>1.95</v>
      </c>
      <c r="W73" s="220"/>
      <c r="X73" s="220" t="s">
        <v>231</v>
      </c>
      <c r="Y73" s="220" t="s">
        <v>197</v>
      </c>
      <c r="Z73" s="209"/>
      <c r="AA73" s="209"/>
      <c r="AB73" s="209"/>
      <c r="AC73" s="209"/>
      <c r="AD73" s="209"/>
      <c r="AE73" s="209"/>
      <c r="AF73" s="209"/>
      <c r="AG73" s="209" t="s">
        <v>232</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50">
        <v>63</v>
      </c>
      <c r="B74" s="251" t="s">
        <v>1060</v>
      </c>
      <c r="C74" s="258" t="s">
        <v>1061</v>
      </c>
      <c r="D74" s="252" t="s">
        <v>412</v>
      </c>
      <c r="E74" s="253">
        <v>1</v>
      </c>
      <c r="F74" s="254"/>
      <c r="G74" s="255">
        <f>ROUND(E74*F74,2)</f>
        <v>0</v>
      </c>
      <c r="H74" s="254"/>
      <c r="I74" s="255">
        <f>ROUND(E74*H74,2)</f>
        <v>0</v>
      </c>
      <c r="J74" s="254"/>
      <c r="K74" s="255">
        <f>ROUND(E74*J74,2)</f>
        <v>0</v>
      </c>
      <c r="L74" s="255">
        <v>21</v>
      </c>
      <c r="M74" s="255">
        <f>G74*(1+L74/100)</f>
        <v>0</v>
      </c>
      <c r="N74" s="253">
        <v>1.7010000000000001E-2</v>
      </c>
      <c r="O74" s="253">
        <f>ROUND(E74*N74,2)</f>
        <v>0.02</v>
      </c>
      <c r="P74" s="253">
        <v>0</v>
      </c>
      <c r="Q74" s="253">
        <f>ROUND(E74*P74,2)</f>
        <v>0</v>
      </c>
      <c r="R74" s="255"/>
      <c r="S74" s="255" t="s">
        <v>195</v>
      </c>
      <c r="T74" s="256" t="s">
        <v>196</v>
      </c>
      <c r="U74" s="220">
        <v>1.2529999999999999</v>
      </c>
      <c r="V74" s="220">
        <f>ROUND(E74*U74,2)</f>
        <v>1.25</v>
      </c>
      <c r="W74" s="220"/>
      <c r="X74" s="220" t="s">
        <v>231</v>
      </c>
      <c r="Y74" s="220" t="s">
        <v>197</v>
      </c>
      <c r="Z74" s="209"/>
      <c r="AA74" s="209"/>
      <c r="AB74" s="209"/>
      <c r="AC74" s="209"/>
      <c r="AD74" s="209"/>
      <c r="AE74" s="209"/>
      <c r="AF74" s="209"/>
      <c r="AG74" s="209" t="s">
        <v>232</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50">
        <v>64</v>
      </c>
      <c r="B75" s="251" t="s">
        <v>1062</v>
      </c>
      <c r="C75" s="258" t="s">
        <v>1063</v>
      </c>
      <c r="D75" s="252" t="s">
        <v>412</v>
      </c>
      <c r="E75" s="253">
        <v>1</v>
      </c>
      <c r="F75" s="254"/>
      <c r="G75" s="255">
        <f>ROUND(E75*F75,2)</f>
        <v>0</v>
      </c>
      <c r="H75" s="254"/>
      <c r="I75" s="255">
        <f>ROUND(E75*H75,2)</f>
        <v>0</v>
      </c>
      <c r="J75" s="254"/>
      <c r="K75" s="255">
        <f>ROUND(E75*J75,2)</f>
        <v>0</v>
      </c>
      <c r="L75" s="255">
        <v>21</v>
      </c>
      <c r="M75" s="255">
        <f>G75*(1+L75/100)</f>
        <v>0</v>
      </c>
      <c r="N75" s="253">
        <v>1.7000000000000001E-4</v>
      </c>
      <c r="O75" s="253">
        <f>ROUND(E75*N75,2)</f>
        <v>0</v>
      </c>
      <c r="P75" s="253">
        <v>0</v>
      </c>
      <c r="Q75" s="253">
        <f>ROUND(E75*P75,2)</f>
        <v>0</v>
      </c>
      <c r="R75" s="255"/>
      <c r="S75" s="255" t="s">
        <v>195</v>
      </c>
      <c r="T75" s="256" t="s">
        <v>196</v>
      </c>
      <c r="U75" s="220">
        <v>2.9</v>
      </c>
      <c r="V75" s="220">
        <f>ROUND(E75*U75,2)</f>
        <v>2.9</v>
      </c>
      <c r="W75" s="220"/>
      <c r="X75" s="220" t="s">
        <v>231</v>
      </c>
      <c r="Y75" s="220" t="s">
        <v>197</v>
      </c>
      <c r="Z75" s="209"/>
      <c r="AA75" s="209"/>
      <c r="AB75" s="209"/>
      <c r="AC75" s="209"/>
      <c r="AD75" s="209"/>
      <c r="AE75" s="209"/>
      <c r="AF75" s="209"/>
      <c r="AG75" s="209" t="s">
        <v>232</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50">
        <v>65</v>
      </c>
      <c r="B76" s="251" t="s">
        <v>1064</v>
      </c>
      <c r="C76" s="258" t="s">
        <v>1065</v>
      </c>
      <c r="D76" s="252" t="s">
        <v>412</v>
      </c>
      <c r="E76" s="253">
        <v>3</v>
      </c>
      <c r="F76" s="254"/>
      <c r="G76" s="255">
        <f>ROUND(E76*F76,2)</f>
        <v>0</v>
      </c>
      <c r="H76" s="254"/>
      <c r="I76" s="255">
        <f>ROUND(E76*H76,2)</f>
        <v>0</v>
      </c>
      <c r="J76" s="254"/>
      <c r="K76" s="255">
        <f>ROUND(E76*J76,2)</f>
        <v>0</v>
      </c>
      <c r="L76" s="255">
        <v>21</v>
      </c>
      <c r="M76" s="255">
        <f>G76*(1+L76/100)</f>
        <v>0</v>
      </c>
      <c r="N76" s="253">
        <v>2.5999999999999998E-4</v>
      </c>
      <c r="O76" s="253">
        <f>ROUND(E76*N76,2)</f>
        <v>0</v>
      </c>
      <c r="P76" s="253">
        <v>0</v>
      </c>
      <c r="Q76" s="253">
        <f>ROUND(E76*P76,2)</f>
        <v>0</v>
      </c>
      <c r="R76" s="255"/>
      <c r="S76" s="255" t="s">
        <v>195</v>
      </c>
      <c r="T76" s="256" t="s">
        <v>196</v>
      </c>
      <c r="U76" s="220">
        <v>0.16</v>
      </c>
      <c r="V76" s="220">
        <f>ROUND(E76*U76,2)</f>
        <v>0.48</v>
      </c>
      <c r="W76" s="220"/>
      <c r="X76" s="220" t="s">
        <v>231</v>
      </c>
      <c r="Y76" s="220" t="s">
        <v>197</v>
      </c>
      <c r="Z76" s="209"/>
      <c r="AA76" s="209"/>
      <c r="AB76" s="209"/>
      <c r="AC76" s="209"/>
      <c r="AD76" s="209"/>
      <c r="AE76" s="209"/>
      <c r="AF76" s="209"/>
      <c r="AG76" s="209" t="s">
        <v>232</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50">
        <v>66</v>
      </c>
      <c r="B77" s="251" t="s">
        <v>1066</v>
      </c>
      <c r="C77" s="258" t="s">
        <v>1067</v>
      </c>
      <c r="D77" s="252" t="s">
        <v>412</v>
      </c>
      <c r="E77" s="253">
        <v>2</v>
      </c>
      <c r="F77" s="254"/>
      <c r="G77" s="255">
        <f>ROUND(E77*F77,2)</f>
        <v>0</v>
      </c>
      <c r="H77" s="254"/>
      <c r="I77" s="255">
        <f>ROUND(E77*H77,2)</f>
        <v>0</v>
      </c>
      <c r="J77" s="254"/>
      <c r="K77" s="255">
        <f>ROUND(E77*J77,2)</f>
        <v>0</v>
      </c>
      <c r="L77" s="255">
        <v>21</v>
      </c>
      <c r="M77" s="255">
        <f>G77*(1+L77/100)</f>
        <v>0</v>
      </c>
      <c r="N77" s="253">
        <v>2.3E-3</v>
      </c>
      <c r="O77" s="253">
        <f>ROUND(E77*N77,2)</f>
        <v>0</v>
      </c>
      <c r="P77" s="253">
        <v>0</v>
      </c>
      <c r="Q77" s="253">
        <f>ROUND(E77*P77,2)</f>
        <v>0</v>
      </c>
      <c r="R77" s="255"/>
      <c r="S77" s="255" t="s">
        <v>195</v>
      </c>
      <c r="T77" s="256" t="s">
        <v>196</v>
      </c>
      <c r="U77" s="220">
        <v>0.38</v>
      </c>
      <c r="V77" s="220">
        <f>ROUND(E77*U77,2)</f>
        <v>0.76</v>
      </c>
      <c r="W77" s="220"/>
      <c r="X77" s="220" t="s">
        <v>231</v>
      </c>
      <c r="Y77" s="220" t="s">
        <v>197</v>
      </c>
      <c r="Z77" s="209"/>
      <c r="AA77" s="209"/>
      <c r="AB77" s="209"/>
      <c r="AC77" s="209"/>
      <c r="AD77" s="209"/>
      <c r="AE77" s="209"/>
      <c r="AF77" s="209"/>
      <c r="AG77" s="209" t="s">
        <v>232</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50">
        <v>67</v>
      </c>
      <c r="B78" s="251" t="s">
        <v>1068</v>
      </c>
      <c r="C78" s="258" t="s">
        <v>1069</v>
      </c>
      <c r="D78" s="252" t="s">
        <v>412</v>
      </c>
      <c r="E78" s="253">
        <v>1</v>
      </c>
      <c r="F78" s="254"/>
      <c r="G78" s="255">
        <f>ROUND(E78*F78,2)</f>
        <v>0</v>
      </c>
      <c r="H78" s="254"/>
      <c r="I78" s="255">
        <f>ROUND(E78*H78,2)</f>
        <v>0</v>
      </c>
      <c r="J78" s="254"/>
      <c r="K78" s="255">
        <f>ROUND(E78*J78,2)</f>
        <v>0</v>
      </c>
      <c r="L78" s="255">
        <v>21</v>
      </c>
      <c r="M78" s="255">
        <f>G78*(1+L78/100)</f>
        <v>0</v>
      </c>
      <c r="N78" s="253">
        <v>2.3E-3</v>
      </c>
      <c r="O78" s="253">
        <f>ROUND(E78*N78,2)</f>
        <v>0</v>
      </c>
      <c r="P78" s="253">
        <v>0</v>
      </c>
      <c r="Q78" s="253">
        <f>ROUND(E78*P78,2)</f>
        <v>0</v>
      </c>
      <c r="R78" s="255"/>
      <c r="S78" s="255" t="s">
        <v>195</v>
      </c>
      <c r="T78" s="256" t="s">
        <v>196</v>
      </c>
      <c r="U78" s="220">
        <v>0.38</v>
      </c>
      <c r="V78" s="220">
        <f>ROUND(E78*U78,2)</f>
        <v>0.38</v>
      </c>
      <c r="W78" s="220"/>
      <c r="X78" s="220" t="s">
        <v>231</v>
      </c>
      <c r="Y78" s="220" t="s">
        <v>197</v>
      </c>
      <c r="Z78" s="209"/>
      <c r="AA78" s="209"/>
      <c r="AB78" s="209"/>
      <c r="AC78" s="209"/>
      <c r="AD78" s="209"/>
      <c r="AE78" s="209"/>
      <c r="AF78" s="209"/>
      <c r="AG78" s="209" t="s">
        <v>232</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50">
        <v>68</v>
      </c>
      <c r="B79" s="251" t="s">
        <v>1070</v>
      </c>
      <c r="C79" s="258" t="s">
        <v>1071</v>
      </c>
      <c r="D79" s="252" t="s">
        <v>412</v>
      </c>
      <c r="E79" s="253">
        <v>1</v>
      </c>
      <c r="F79" s="254"/>
      <c r="G79" s="255">
        <f>ROUND(E79*F79,2)</f>
        <v>0</v>
      </c>
      <c r="H79" s="254"/>
      <c r="I79" s="255">
        <f>ROUND(E79*H79,2)</f>
        <v>0</v>
      </c>
      <c r="J79" s="254"/>
      <c r="K79" s="255">
        <f>ROUND(E79*J79,2)</f>
        <v>0</v>
      </c>
      <c r="L79" s="255">
        <v>21</v>
      </c>
      <c r="M79" s="255">
        <f>G79*(1+L79/100)</f>
        <v>0</v>
      </c>
      <c r="N79" s="253">
        <v>2.1309999999999999E-2</v>
      </c>
      <c r="O79" s="253">
        <f>ROUND(E79*N79,2)</f>
        <v>0.02</v>
      </c>
      <c r="P79" s="253">
        <v>0</v>
      </c>
      <c r="Q79" s="253">
        <f>ROUND(E79*P79,2)</f>
        <v>0</v>
      </c>
      <c r="R79" s="255"/>
      <c r="S79" s="255" t="s">
        <v>195</v>
      </c>
      <c r="T79" s="256" t="s">
        <v>196</v>
      </c>
      <c r="U79" s="220">
        <v>0.85099999999999998</v>
      </c>
      <c r="V79" s="220">
        <f>ROUND(E79*U79,2)</f>
        <v>0.85</v>
      </c>
      <c r="W79" s="220"/>
      <c r="X79" s="220" t="s">
        <v>231</v>
      </c>
      <c r="Y79" s="220" t="s">
        <v>197</v>
      </c>
      <c r="Z79" s="209"/>
      <c r="AA79" s="209"/>
      <c r="AB79" s="209"/>
      <c r="AC79" s="209"/>
      <c r="AD79" s="209"/>
      <c r="AE79" s="209"/>
      <c r="AF79" s="209"/>
      <c r="AG79" s="209" t="s">
        <v>232</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50">
        <v>69</v>
      </c>
      <c r="B80" s="251" t="s">
        <v>1072</v>
      </c>
      <c r="C80" s="258" t="s">
        <v>1073</v>
      </c>
      <c r="D80" s="252" t="s">
        <v>412</v>
      </c>
      <c r="E80" s="253">
        <v>1</v>
      </c>
      <c r="F80" s="254"/>
      <c r="G80" s="255">
        <f>ROUND(E80*F80,2)</f>
        <v>0</v>
      </c>
      <c r="H80" s="254"/>
      <c r="I80" s="255">
        <f>ROUND(E80*H80,2)</f>
        <v>0</v>
      </c>
      <c r="J80" s="254"/>
      <c r="K80" s="255">
        <f>ROUND(E80*J80,2)</f>
        <v>0</v>
      </c>
      <c r="L80" s="255">
        <v>21</v>
      </c>
      <c r="M80" s="255">
        <f>G80*(1+L80/100)</f>
        <v>0</v>
      </c>
      <c r="N80" s="253">
        <v>7.2000000000000005E-4</v>
      </c>
      <c r="O80" s="253">
        <f>ROUND(E80*N80,2)</f>
        <v>0</v>
      </c>
      <c r="P80" s="253">
        <v>0</v>
      </c>
      <c r="Q80" s="253">
        <f>ROUND(E80*P80,2)</f>
        <v>0</v>
      </c>
      <c r="R80" s="255"/>
      <c r="S80" s="255" t="s">
        <v>195</v>
      </c>
      <c r="T80" s="256" t="s">
        <v>196</v>
      </c>
      <c r="U80" s="220">
        <v>0.50600000000000001</v>
      </c>
      <c r="V80" s="220">
        <f>ROUND(E80*U80,2)</f>
        <v>0.51</v>
      </c>
      <c r="W80" s="220"/>
      <c r="X80" s="220" t="s">
        <v>231</v>
      </c>
      <c r="Y80" s="220" t="s">
        <v>197</v>
      </c>
      <c r="Z80" s="209"/>
      <c r="AA80" s="209"/>
      <c r="AB80" s="209"/>
      <c r="AC80" s="209"/>
      <c r="AD80" s="209"/>
      <c r="AE80" s="209"/>
      <c r="AF80" s="209"/>
      <c r="AG80" s="209" t="s">
        <v>232</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50">
        <v>70</v>
      </c>
      <c r="B81" s="251" t="s">
        <v>1074</v>
      </c>
      <c r="C81" s="258" t="s">
        <v>1075</v>
      </c>
      <c r="D81" s="252" t="s">
        <v>412</v>
      </c>
      <c r="E81" s="253">
        <v>1</v>
      </c>
      <c r="F81" s="254"/>
      <c r="G81" s="255">
        <f>ROUND(E81*F81,2)</f>
        <v>0</v>
      </c>
      <c r="H81" s="254"/>
      <c r="I81" s="255">
        <f>ROUND(E81*H81,2)</f>
        <v>0</v>
      </c>
      <c r="J81" s="254"/>
      <c r="K81" s="255">
        <f>ROUND(E81*J81,2)</f>
        <v>0</v>
      </c>
      <c r="L81" s="255">
        <v>21</v>
      </c>
      <c r="M81" s="255">
        <f>G81*(1+L81/100)</f>
        <v>0</v>
      </c>
      <c r="N81" s="253">
        <v>1.444E-2</v>
      </c>
      <c r="O81" s="253">
        <f>ROUND(E81*N81,2)</f>
        <v>0.01</v>
      </c>
      <c r="P81" s="253">
        <v>0</v>
      </c>
      <c r="Q81" s="253">
        <f>ROUND(E81*P81,2)</f>
        <v>0</v>
      </c>
      <c r="R81" s="255"/>
      <c r="S81" s="255" t="s">
        <v>195</v>
      </c>
      <c r="T81" s="256" t="s">
        <v>196</v>
      </c>
      <c r="U81" s="220">
        <v>1.25</v>
      </c>
      <c r="V81" s="220">
        <f>ROUND(E81*U81,2)</f>
        <v>1.25</v>
      </c>
      <c r="W81" s="220"/>
      <c r="X81" s="220" t="s">
        <v>231</v>
      </c>
      <c r="Y81" s="220" t="s">
        <v>197</v>
      </c>
      <c r="Z81" s="209"/>
      <c r="AA81" s="209"/>
      <c r="AB81" s="209"/>
      <c r="AC81" s="209"/>
      <c r="AD81" s="209"/>
      <c r="AE81" s="209"/>
      <c r="AF81" s="209"/>
      <c r="AG81" s="209" t="s">
        <v>232</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50">
        <v>71</v>
      </c>
      <c r="B82" s="251" t="s">
        <v>1076</v>
      </c>
      <c r="C82" s="258" t="s">
        <v>1077</v>
      </c>
      <c r="D82" s="252" t="s">
        <v>291</v>
      </c>
      <c r="E82" s="253">
        <v>2</v>
      </c>
      <c r="F82" s="254"/>
      <c r="G82" s="255">
        <f>ROUND(E82*F82,2)</f>
        <v>0</v>
      </c>
      <c r="H82" s="254"/>
      <c r="I82" s="255">
        <f>ROUND(E82*H82,2)</f>
        <v>0</v>
      </c>
      <c r="J82" s="254"/>
      <c r="K82" s="255">
        <f>ROUND(E82*J82,2)</f>
        <v>0</v>
      </c>
      <c r="L82" s="255">
        <v>21</v>
      </c>
      <c r="M82" s="255">
        <f>G82*(1+L82/100)</f>
        <v>0</v>
      </c>
      <c r="N82" s="253">
        <v>9.0000000000000006E-5</v>
      </c>
      <c r="O82" s="253">
        <f>ROUND(E82*N82,2)</f>
        <v>0</v>
      </c>
      <c r="P82" s="253">
        <v>0</v>
      </c>
      <c r="Q82" s="253">
        <f>ROUND(E82*P82,2)</f>
        <v>0</v>
      </c>
      <c r="R82" s="255"/>
      <c r="S82" s="255" t="s">
        <v>195</v>
      </c>
      <c r="T82" s="256" t="s">
        <v>196</v>
      </c>
      <c r="U82" s="220">
        <v>0.18</v>
      </c>
      <c r="V82" s="220">
        <f>ROUND(E82*U82,2)</f>
        <v>0.36</v>
      </c>
      <c r="W82" s="220"/>
      <c r="X82" s="220" t="s">
        <v>231</v>
      </c>
      <c r="Y82" s="220" t="s">
        <v>197</v>
      </c>
      <c r="Z82" s="209"/>
      <c r="AA82" s="209"/>
      <c r="AB82" s="209"/>
      <c r="AC82" s="209"/>
      <c r="AD82" s="209"/>
      <c r="AE82" s="209"/>
      <c r="AF82" s="209"/>
      <c r="AG82" s="209" t="s">
        <v>232</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50">
        <v>72</v>
      </c>
      <c r="B83" s="251" t="s">
        <v>1078</v>
      </c>
      <c r="C83" s="258" t="s">
        <v>1079</v>
      </c>
      <c r="D83" s="252" t="s">
        <v>412</v>
      </c>
      <c r="E83" s="253">
        <v>1</v>
      </c>
      <c r="F83" s="254"/>
      <c r="G83" s="255">
        <f>ROUND(E83*F83,2)</f>
        <v>0</v>
      </c>
      <c r="H83" s="254"/>
      <c r="I83" s="255">
        <f>ROUND(E83*H83,2)</f>
        <v>0</v>
      </c>
      <c r="J83" s="254"/>
      <c r="K83" s="255">
        <f>ROUND(E83*J83,2)</f>
        <v>0</v>
      </c>
      <c r="L83" s="255">
        <v>21</v>
      </c>
      <c r="M83" s="255">
        <f>G83*(1+L83/100)</f>
        <v>0</v>
      </c>
      <c r="N83" s="253">
        <v>2.4000000000000001E-4</v>
      </c>
      <c r="O83" s="253">
        <f>ROUND(E83*N83,2)</f>
        <v>0</v>
      </c>
      <c r="P83" s="253">
        <v>0</v>
      </c>
      <c r="Q83" s="253">
        <f>ROUND(E83*P83,2)</f>
        <v>0</v>
      </c>
      <c r="R83" s="255"/>
      <c r="S83" s="255" t="s">
        <v>195</v>
      </c>
      <c r="T83" s="256" t="s">
        <v>196</v>
      </c>
      <c r="U83" s="220">
        <v>0.124</v>
      </c>
      <c r="V83" s="220">
        <f>ROUND(E83*U83,2)</f>
        <v>0.12</v>
      </c>
      <c r="W83" s="220"/>
      <c r="X83" s="220" t="s">
        <v>231</v>
      </c>
      <c r="Y83" s="220" t="s">
        <v>197</v>
      </c>
      <c r="Z83" s="209"/>
      <c r="AA83" s="209"/>
      <c r="AB83" s="209"/>
      <c r="AC83" s="209"/>
      <c r="AD83" s="209"/>
      <c r="AE83" s="209"/>
      <c r="AF83" s="209"/>
      <c r="AG83" s="209" t="s">
        <v>232</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ht="22.5" outlineLevel="1" x14ac:dyDescent="0.2">
      <c r="A84" s="250">
        <v>73</v>
      </c>
      <c r="B84" s="251" t="s">
        <v>1080</v>
      </c>
      <c r="C84" s="258" t="s">
        <v>1081</v>
      </c>
      <c r="D84" s="252" t="s">
        <v>291</v>
      </c>
      <c r="E84" s="253">
        <v>2</v>
      </c>
      <c r="F84" s="254"/>
      <c r="G84" s="255">
        <f>ROUND(E84*F84,2)</f>
        <v>0</v>
      </c>
      <c r="H84" s="254"/>
      <c r="I84" s="255">
        <f>ROUND(E84*H84,2)</f>
        <v>0</v>
      </c>
      <c r="J84" s="254"/>
      <c r="K84" s="255">
        <f>ROUND(E84*J84,2)</f>
        <v>0</v>
      </c>
      <c r="L84" s="255">
        <v>21</v>
      </c>
      <c r="M84" s="255">
        <f>G84*(1+L84/100)</f>
        <v>0</v>
      </c>
      <c r="N84" s="253">
        <v>8.4999999999999995E-4</v>
      </c>
      <c r="O84" s="253">
        <f>ROUND(E84*N84,2)</f>
        <v>0</v>
      </c>
      <c r="P84" s="253">
        <v>0</v>
      </c>
      <c r="Q84" s="253">
        <f>ROUND(E84*P84,2)</f>
        <v>0</v>
      </c>
      <c r="R84" s="255"/>
      <c r="S84" s="255" t="s">
        <v>195</v>
      </c>
      <c r="T84" s="256" t="s">
        <v>196</v>
      </c>
      <c r="U84" s="220">
        <v>0.44500000000000001</v>
      </c>
      <c r="V84" s="220">
        <f>ROUND(E84*U84,2)</f>
        <v>0.89</v>
      </c>
      <c r="W84" s="220"/>
      <c r="X84" s="220" t="s">
        <v>231</v>
      </c>
      <c r="Y84" s="220" t="s">
        <v>197</v>
      </c>
      <c r="Z84" s="209"/>
      <c r="AA84" s="209"/>
      <c r="AB84" s="209"/>
      <c r="AC84" s="209"/>
      <c r="AD84" s="209"/>
      <c r="AE84" s="209"/>
      <c r="AF84" s="209"/>
      <c r="AG84" s="209" t="s">
        <v>232</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2.5" outlineLevel="1" x14ac:dyDescent="0.2">
      <c r="A85" s="250">
        <v>74</v>
      </c>
      <c r="B85" s="251" t="s">
        <v>1082</v>
      </c>
      <c r="C85" s="258" t="s">
        <v>1083</v>
      </c>
      <c r="D85" s="252" t="s">
        <v>291</v>
      </c>
      <c r="E85" s="253">
        <v>1</v>
      </c>
      <c r="F85" s="254"/>
      <c r="G85" s="255">
        <f>ROUND(E85*F85,2)</f>
        <v>0</v>
      </c>
      <c r="H85" s="254"/>
      <c r="I85" s="255">
        <f>ROUND(E85*H85,2)</f>
        <v>0</v>
      </c>
      <c r="J85" s="254"/>
      <c r="K85" s="255">
        <f>ROUND(E85*J85,2)</f>
        <v>0</v>
      </c>
      <c r="L85" s="255">
        <v>21</v>
      </c>
      <c r="M85" s="255">
        <f>G85*(1+L85/100)</f>
        <v>0</v>
      </c>
      <c r="N85" s="253">
        <v>1.64E-3</v>
      </c>
      <c r="O85" s="253">
        <f>ROUND(E85*N85,2)</f>
        <v>0</v>
      </c>
      <c r="P85" s="253">
        <v>0</v>
      </c>
      <c r="Q85" s="253">
        <f>ROUND(E85*P85,2)</f>
        <v>0</v>
      </c>
      <c r="R85" s="255"/>
      <c r="S85" s="255" t="s">
        <v>195</v>
      </c>
      <c r="T85" s="256" t="s">
        <v>196</v>
      </c>
      <c r="U85" s="220">
        <v>0.48499999999999999</v>
      </c>
      <c r="V85" s="220">
        <f>ROUND(E85*U85,2)</f>
        <v>0.49</v>
      </c>
      <c r="W85" s="220"/>
      <c r="X85" s="220" t="s">
        <v>231</v>
      </c>
      <c r="Y85" s="220" t="s">
        <v>197</v>
      </c>
      <c r="Z85" s="209"/>
      <c r="AA85" s="209"/>
      <c r="AB85" s="209"/>
      <c r="AC85" s="209"/>
      <c r="AD85" s="209"/>
      <c r="AE85" s="209"/>
      <c r="AF85" s="209"/>
      <c r="AG85" s="209" t="s">
        <v>232</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22.5" outlineLevel="1" x14ac:dyDescent="0.2">
      <c r="A86" s="250">
        <v>75</v>
      </c>
      <c r="B86" s="251" t="s">
        <v>1084</v>
      </c>
      <c r="C86" s="258" t="s">
        <v>1085</v>
      </c>
      <c r="D86" s="252" t="s">
        <v>291</v>
      </c>
      <c r="E86" s="253">
        <v>1</v>
      </c>
      <c r="F86" s="254"/>
      <c r="G86" s="255">
        <f>ROUND(E86*F86,2)</f>
        <v>0</v>
      </c>
      <c r="H86" s="254"/>
      <c r="I86" s="255">
        <f>ROUND(E86*H86,2)</f>
        <v>0</v>
      </c>
      <c r="J86" s="254"/>
      <c r="K86" s="255">
        <f>ROUND(E86*J86,2)</f>
        <v>0</v>
      </c>
      <c r="L86" s="255">
        <v>21</v>
      </c>
      <c r="M86" s="255">
        <f>G86*(1+L86/100)</f>
        <v>0</v>
      </c>
      <c r="N86" s="253">
        <v>1.72E-3</v>
      </c>
      <c r="O86" s="253">
        <f>ROUND(E86*N86,2)</f>
        <v>0</v>
      </c>
      <c r="P86" s="253">
        <v>0</v>
      </c>
      <c r="Q86" s="253">
        <f>ROUND(E86*P86,2)</f>
        <v>0</v>
      </c>
      <c r="R86" s="255"/>
      <c r="S86" s="255" t="s">
        <v>195</v>
      </c>
      <c r="T86" s="256" t="s">
        <v>196</v>
      </c>
      <c r="U86" s="220">
        <v>0.47599999999999998</v>
      </c>
      <c r="V86" s="220">
        <f>ROUND(E86*U86,2)</f>
        <v>0.48</v>
      </c>
      <c r="W86" s="220"/>
      <c r="X86" s="220" t="s">
        <v>231</v>
      </c>
      <c r="Y86" s="220" t="s">
        <v>197</v>
      </c>
      <c r="Z86" s="209"/>
      <c r="AA86" s="209"/>
      <c r="AB86" s="209"/>
      <c r="AC86" s="209"/>
      <c r="AD86" s="209"/>
      <c r="AE86" s="209"/>
      <c r="AF86" s="209"/>
      <c r="AG86" s="209" t="s">
        <v>232</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2.5" outlineLevel="1" x14ac:dyDescent="0.2">
      <c r="A87" s="250">
        <v>76</v>
      </c>
      <c r="B87" s="251" t="s">
        <v>1086</v>
      </c>
      <c r="C87" s="258" t="s">
        <v>1087</v>
      </c>
      <c r="D87" s="252" t="s">
        <v>412</v>
      </c>
      <c r="E87" s="253">
        <v>1</v>
      </c>
      <c r="F87" s="254"/>
      <c r="G87" s="255">
        <f>ROUND(E87*F87,2)</f>
        <v>0</v>
      </c>
      <c r="H87" s="254"/>
      <c r="I87" s="255">
        <f>ROUND(E87*H87,2)</f>
        <v>0</v>
      </c>
      <c r="J87" s="254"/>
      <c r="K87" s="255">
        <f>ROUND(E87*J87,2)</f>
        <v>0</v>
      </c>
      <c r="L87" s="255">
        <v>21</v>
      </c>
      <c r="M87" s="255">
        <f>G87*(1+L87/100)</f>
        <v>0</v>
      </c>
      <c r="N87" s="253">
        <v>3.32E-3</v>
      </c>
      <c r="O87" s="253">
        <f>ROUND(E87*N87,2)</f>
        <v>0</v>
      </c>
      <c r="P87" s="253">
        <v>0</v>
      </c>
      <c r="Q87" s="253">
        <f>ROUND(E87*P87,2)</f>
        <v>0</v>
      </c>
      <c r="R87" s="255"/>
      <c r="S87" s="255" t="s">
        <v>195</v>
      </c>
      <c r="T87" s="256" t="s">
        <v>196</v>
      </c>
      <c r="U87" s="220">
        <v>0.58699999999999997</v>
      </c>
      <c r="V87" s="220">
        <f>ROUND(E87*U87,2)</f>
        <v>0.59</v>
      </c>
      <c r="W87" s="220"/>
      <c r="X87" s="220" t="s">
        <v>231</v>
      </c>
      <c r="Y87" s="220" t="s">
        <v>197</v>
      </c>
      <c r="Z87" s="209"/>
      <c r="AA87" s="209"/>
      <c r="AB87" s="209"/>
      <c r="AC87" s="209"/>
      <c r="AD87" s="209"/>
      <c r="AE87" s="209"/>
      <c r="AF87" s="209"/>
      <c r="AG87" s="209" t="s">
        <v>232</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2.5" outlineLevel="1" x14ac:dyDescent="0.2">
      <c r="A88" s="250">
        <v>77</v>
      </c>
      <c r="B88" s="251" t="s">
        <v>1088</v>
      </c>
      <c r="C88" s="258" t="s">
        <v>1089</v>
      </c>
      <c r="D88" s="252" t="s">
        <v>291</v>
      </c>
      <c r="E88" s="253">
        <v>1</v>
      </c>
      <c r="F88" s="254"/>
      <c r="G88" s="255">
        <f>ROUND(E88*F88,2)</f>
        <v>0</v>
      </c>
      <c r="H88" s="254"/>
      <c r="I88" s="255">
        <f>ROUND(E88*H88,2)</f>
        <v>0</v>
      </c>
      <c r="J88" s="254"/>
      <c r="K88" s="255">
        <f>ROUND(E88*J88,2)</f>
        <v>0</v>
      </c>
      <c r="L88" s="255">
        <v>21</v>
      </c>
      <c r="M88" s="255">
        <f>G88*(1+L88/100)</f>
        <v>0</v>
      </c>
      <c r="N88" s="253">
        <v>2.5999999999999998E-4</v>
      </c>
      <c r="O88" s="253">
        <f>ROUND(E88*N88,2)</f>
        <v>0</v>
      </c>
      <c r="P88" s="253">
        <v>0</v>
      </c>
      <c r="Q88" s="253">
        <f>ROUND(E88*P88,2)</f>
        <v>0</v>
      </c>
      <c r="R88" s="255"/>
      <c r="S88" s="255" t="s">
        <v>195</v>
      </c>
      <c r="T88" s="256" t="s">
        <v>196</v>
      </c>
      <c r="U88" s="220">
        <v>0.246</v>
      </c>
      <c r="V88" s="220">
        <f>ROUND(E88*U88,2)</f>
        <v>0.25</v>
      </c>
      <c r="W88" s="220"/>
      <c r="X88" s="220" t="s">
        <v>231</v>
      </c>
      <c r="Y88" s="220" t="s">
        <v>197</v>
      </c>
      <c r="Z88" s="209"/>
      <c r="AA88" s="209"/>
      <c r="AB88" s="209"/>
      <c r="AC88" s="209"/>
      <c r="AD88" s="209"/>
      <c r="AE88" s="209"/>
      <c r="AF88" s="209"/>
      <c r="AG88" s="209" t="s">
        <v>232</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33.75" outlineLevel="1" x14ac:dyDescent="0.2">
      <c r="A89" s="233">
        <v>78</v>
      </c>
      <c r="B89" s="234" t="s">
        <v>1090</v>
      </c>
      <c r="C89" s="243" t="s">
        <v>1091</v>
      </c>
      <c r="D89" s="235" t="s">
        <v>291</v>
      </c>
      <c r="E89" s="236">
        <v>3</v>
      </c>
      <c r="F89" s="237"/>
      <c r="G89" s="238">
        <f>ROUND(E89*F89,2)</f>
        <v>0</v>
      </c>
      <c r="H89" s="237"/>
      <c r="I89" s="238">
        <f>ROUND(E89*H89,2)</f>
        <v>0</v>
      </c>
      <c r="J89" s="237"/>
      <c r="K89" s="238">
        <f>ROUND(E89*J89,2)</f>
        <v>0</v>
      </c>
      <c r="L89" s="238">
        <v>21</v>
      </c>
      <c r="M89" s="238">
        <f>G89*(1+L89/100)</f>
        <v>0</v>
      </c>
      <c r="N89" s="236">
        <v>3.1E-4</v>
      </c>
      <c r="O89" s="236">
        <f>ROUND(E89*N89,2)</f>
        <v>0</v>
      </c>
      <c r="P89" s="236">
        <v>0</v>
      </c>
      <c r="Q89" s="236">
        <f>ROUND(E89*P89,2)</f>
        <v>0</v>
      </c>
      <c r="R89" s="238"/>
      <c r="S89" s="238" t="s">
        <v>195</v>
      </c>
      <c r="T89" s="239" t="s">
        <v>196</v>
      </c>
      <c r="U89" s="220">
        <v>0.246</v>
      </c>
      <c r="V89" s="220">
        <f>ROUND(E89*U89,2)</f>
        <v>0.74</v>
      </c>
      <c r="W89" s="220"/>
      <c r="X89" s="220" t="s">
        <v>231</v>
      </c>
      <c r="Y89" s="220" t="s">
        <v>197</v>
      </c>
      <c r="Z89" s="209"/>
      <c r="AA89" s="209"/>
      <c r="AB89" s="209"/>
      <c r="AC89" s="209"/>
      <c r="AD89" s="209"/>
      <c r="AE89" s="209"/>
      <c r="AF89" s="209"/>
      <c r="AG89" s="209" t="s">
        <v>232</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2" x14ac:dyDescent="0.2">
      <c r="A90" s="216"/>
      <c r="B90" s="217"/>
      <c r="C90" s="244" t="s">
        <v>1092</v>
      </c>
      <c r="D90" s="240"/>
      <c r="E90" s="240"/>
      <c r="F90" s="240"/>
      <c r="G90" s="240"/>
      <c r="H90" s="220"/>
      <c r="I90" s="220"/>
      <c r="J90" s="220"/>
      <c r="K90" s="220"/>
      <c r="L90" s="220"/>
      <c r="M90" s="220"/>
      <c r="N90" s="219"/>
      <c r="O90" s="219"/>
      <c r="P90" s="219"/>
      <c r="Q90" s="219"/>
      <c r="R90" s="220"/>
      <c r="S90" s="220"/>
      <c r="T90" s="220"/>
      <c r="U90" s="220"/>
      <c r="V90" s="220"/>
      <c r="W90" s="220"/>
      <c r="X90" s="220"/>
      <c r="Y90" s="220"/>
      <c r="Z90" s="209"/>
      <c r="AA90" s="209"/>
      <c r="AB90" s="209"/>
      <c r="AC90" s="209"/>
      <c r="AD90" s="209"/>
      <c r="AE90" s="209"/>
      <c r="AF90" s="209"/>
      <c r="AG90" s="209" t="s">
        <v>200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3" x14ac:dyDescent="0.2">
      <c r="A91" s="216"/>
      <c r="B91" s="217"/>
      <c r="C91" s="261" t="s">
        <v>1092</v>
      </c>
      <c r="D91" s="259"/>
      <c r="E91" s="259"/>
      <c r="F91" s="259"/>
      <c r="G91" s="259"/>
      <c r="H91" s="220"/>
      <c r="I91" s="220"/>
      <c r="J91" s="220"/>
      <c r="K91" s="220"/>
      <c r="L91" s="220"/>
      <c r="M91" s="220"/>
      <c r="N91" s="219"/>
      <c r="O91" s="219"/>
      <c r="P91" s="219"/>
      <c r="Q91" s="219"/>
      <c r="R91" s="220"/>
      <c r="S91" s="220"/>
      <c r="T91" s="220"/>
      <c r="U91" s="220"/>
      <c r="V91" s="220"/>
      <c r="W91" s="220"/>
      <c r="X91" s="220"/>
      <c r="Y91" s="220"/>
      <c r="Z91" s="209"/>
      <c r="AA91" s="209"/>
      <c r="AB91" s="209"/>
      <c r="AC91" s="209"/>
      <c r="AD91" s="209"/>
      <c r="AE91" s="209"/>
      <c r="AF91" s="209"/>
      <c r="AG91" s="209" t="s">
        <v>200</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v>79</v>
      </c>
      <c r="B92" s="217" t="s">
        <v>1093</v>
      </c>
      <c r="C92" s="262" t="s">
        <v>790</v>
      </c>
      <c r="D92" s="218" t="s">
        <v>0</v>
      </c>
      <c r="E92" s="260"/>
      <c r="F92" s="221"/>
      <c r="G92" s="220">
        <f>ROUND(E92*F92,2)</f>
        <v>0</v>
      </c>
      <c r="H92" s="221"/>
      <c r="I92" s="220">
        <f>ROUND(E92*H92,2)</f>
        <v>0</v>
      </c>
      <c r="J92" s="221"/>
      <c r="K92" s="220">
        <f>ROUND(E92*J92,2)</f>
        <v>0</v>
      </c>
      <c r="L92" s="220">
        <v>21</v>
      </c>
      <c r="M92" s="220">
        <f>G92*(1+L92/100)</f>
        <v>0</v>
      </c>
      <c r="N92" s="219">
        <v>0</v>
      </c>
      <c r="O92" s="219">
        <f>ROUND(E92*N92,2)</f>
        <v>0</v>
      </c>
      <c r="P92" s="219">
        <v>0</v>
      </c>
      <c r="Q92" s="219">
        <f>ROUND(E92*P92,2)</f>
        <v>0</v>
      </c>
      <c r="R92" s="220"/>
      <c r="S92" s="220" t="s">
        <v>759</v>
      </c>
      <c r="T92" s="220" t="s">
        <v>196</v>
      </c>
      <c r="U92" s="220">
        <v>0</v>
      </c>
      <c r="V92" s="220">
        <f>ROUND(E92*U92,2)</f>
        <v>0</v>
      </c>
      <c r="W92" s="220"/>
      <c r="X92" s="220" t="s">
        <v>760</v>
      </c>
      <c r="Y92" s="220" t="s">
        <v>197</v>
      </c>
      <c r="Z92" s="209"/>
      <c r="AA92" s="209"/>
      <c r="AB92" s="209"/>
      <c r="AC92" s="209"/>
      <c r="AD92" s="209"/>
      <c r="AE92" s="209"/>
      <c r="AF92" s="209"/>
      <c r="AG92" s="209" t="s">
        <v>761</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50">
        <v>80</v>
      </c>
      <c r="B93" s="251" t="s">
        <v>1094</v>
      </c>
      <c r="C93" s="258" t="s">
        <v>1095</v>
      </c>
      <c r="D93" s="252" t="s">
        <v>412</v>
      </c>
      <c r="E93" s="253">
        <v>3</v>
      </c>
      <c r="F93" s="254"/>
      <c r="G93" s="255">
        <f>ROUND(E93*F93,2)</f>
        <v>0</v>
      </c>
      <c r="H93" s="254"/>
      <c r="I93" s="255">
        <f>ROUND(E93*H93,2)</f>
        <v>0</v>
      </c>
      <c r="J93" s="254"/>
      <c r="K93" s="255">
        <f>ROUND(E93*J93,2)</f>
        <v>0</v>
      </c>
      <c r="L93" s="255">
        <v>21</v>
      </c>
      <c r="M93" s="255">
        <f>G93*(1+L93/100)</f>
        <v>0</v>
      </c>
      <c r="N93" s="253">
        <v>1.3509999999999999E-2</v>
      </c>
      <c r="O93" s="253">
        <f>ROUND(E93*N93,2)</f>
        <v>0.04</v>
      </c>
      <c r="P93" s="253">
        <v>0</v>
      </c>
      <c r="Q93" s="253">
        <f>ROUND(E93*P93,2)</f>
        <v>0</v>
      </c>
      <c r="R93" s="255"/>
      <c r="S93" s="255" t="s">
        <v>195</v>
      </c>
      <c r="T93" s="256" t="s">
        <v>196</v>
      </c>
      <c r="U93" s="220">
        <v>0</v>
      </c>
      <c r="V93" s="220">
        <f>ROUND(E93*U93,2)</f>
        <v>0</v>
      </c>
      <c r="W93" s="220"/>
      <c r="X93" s="220" t="s">
        <v>231</v>
      </c>
      <c r="Y93" s="220" t="s">
        <v>197</v>
      </c>
      <c r="Z93" s="209"/>
      <c r="AA93" s="209"/>
      <c r="AB93" s="209"/>
      <c r="AC93" s="209"/>
      <c r="AD93" s="209"/>
      <c r="AE93" s="209"/>
      <c r="AF93" s="209"/>
      <c r="AG93" s="209" t="s">
        <v>232</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50">
        <v>81</v>
      </c>
      <c r="B94" s="251" t="s">
        <v>1096</v>
      </c>
      <c r="C94" s="258" t="s">
        <v>1097</v>
      </c>
      <c r="D94" s="252" t="s">
        <v>291</v>
      </c>
      <c r="E94" s="253">
        <v>1</v>
      </c>
      <c r="F94" s="254"/>
      <c r="G94" s="255">
        <f>ROUND(E94*F94,2)</f>
        <v>0</v>
      </c>
      <c r="H94" s="254"/>
      <c r="I94" s="255">
        <f>ROUND(E94*H94,2)</f>
        <v>0</v>
      </c>
      <c r="J94" s="254"/>
      <c r="K94" s="255">
        <f>ROUND(E94*J94,2)</f>
        <v>0</v>
      </c>
      <c r="L94" s="255">
        <v>21</v>
      </c>
      <c r="M94" s="255">
        <f>G94*(1+L94/100)</f>
        <v>0</v>
      </c>
      <c r="N94" s="253">
        <v>0</v>
      </c>
      <c r="O94" s="253">
        <f>ROUND(E94*N94,2)</f>
        <v>0</v>
      </c>
      <c r="P94" s="253">
        <v>0</v>
      </c>
      <c r="Q94" s="253">
        <f>ROUND(E94*P94,2)</f>
        <v>0</v>
      </c>
      <c r="R94" s="255"/>
      <c r="S94" s="255" t="s">
        <v>195</v>
      </c>
      <c r="T94" s="256" t="s">
        <v>196</v>
      </c>
      <c r="U94" s="220">
        <v>0</v>
      </c>
      <c r="V94" s="220">
        <f>ROUND(E94*U94,2)</f>
        <v>0</v>
      </c>
      <c r="W94" s="220"/>
      <c r="X94" s="220" t="s">
        <v>231</v>
      </c>
      <c r="Y94" s="220" t="s">
        <v>197</v>
      </c>
      <c r="Z94" s="209"/>
      <c r="AA94" s="209"/>
      <c r="AB94" s="209"/>
      <c r="AC94" s="209"/>
      <c r="AD94" s="209"/>
      <c r="AE94" s="209"/>
      <c r="AF94" s="209"/>
      <c r="AG94" s="209" t="s">
        <v>232</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50">
        <v>82</v>
      </c>
      <c r="B95" s="251" t="s">
        <v>1098</v>
      </c>
      <c r="C95" s="258" t="s">
        <v>1099</v>
      </c>
      <c r="D95" s="252" t="s">
        <v>291</v>
      </c>
      <c r="E95" s="253">
        <v>1</v>
      </c>
      <c r="F95" s="254"/>
      <c r="G95" s="255">
        <f>ROUND(E95*F95,2)</f>
        <v>0</v>
      </c>
      <c r="H95" s="254"/>
      <c r="I95" s="255">
        <f>ROUND(E95*H95,2)</f>
        <v>0</v>
      </c>
      <c r="J95" s="254"/>
      <c r="K95" s="255">
        <f>ROUND(E95*J95,2)</f>
        <v>0</v>
      </c>
      <c r="L95" s="255">
        <v>21</v>
      </c>
      <c r="M95" s="255">
        <f>G95*(1+L95/100)</f>
        <v>0</v>
      </c>
      <c r="N95" s="253">
        <v>0</v>
      </c>
      <c r="O95" s="253">
        <f>ROUND(E95*N95,2)</f>
        <v>0</v>
      </c>
      <c r="P95" s="253">
        <v>0</v>
      </c>
      <c r="Q95" s="253">
        <f>ROUND(E95*P95,2)</f>
        <v>0</v>
      </c>
      <c r="R95" s="255"/>
      <c r="S95" s="255" t="s">
        <v>195</v>
      </c>
      <c r="T95" s="256" t="s">
        <v>196</v>
      </c>
      <c r="U95" s="220">
        <v>0</v>
      </c>
      <c r="V95" s="220">
        <f>ROUND(E95*U95,2)</f>
        <v>0</v>
      </c>
      <c r="W95" s="220"/>
      <c r="X95" s="220" t="s">
        <v>231</v>
      </c>
      <c r="Y95" s="220" t="s">
        <v>197</v>
      </c>
      <c r="Z95" s="209"/>
      <c r="AA95" s="209"/>
      <c r="AB95" s="209"/>
      <c r="AC95" s="209"/>
      <c r="AD95" s="209"/>
      <c r="AE95" s="209"/>
      <c r="AF95" s="209"/>
      <c r="AG95" s="209" t="s">
        <v>232</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50">
        <v>83</v>
      </c>
      <c r="B96" s="251" t="s">
        <v>1100</v>
      </c>
      <c r="C96" s="258" t="s">
        <v>1101</v>
      </c>
      <c r="D96" s="252" t="s">
        <v>291</v>
      </c>
      <c r="E96" s="253">
        <v>1</v>
      </c>
      <c r="F96" s="254"/>
      <c r="G96" s="255">
        <f>ROUND(E96*F96,2)</f>
        <v>0</v>
      </c>
      <c r="H96" s="254"/>
      <c r="I96" s="255">
        <f>ROUND(E96*H96,2)</f>
        <v>0</v>
      </c>
      <c r="J96" s="254"/>
      <c r="K96" s="255">
        <f>ROUND(E96*J96,2)</f>
        <v>0</v>
      </c>
      <c r="L96" s="255">
        <v>21</v>
      </c>
      <c r="M96" s="255">
        <f>G96*(1+L96/100)</f>
        <v>0</v>
      </c>
      <c r="N96" s="253">
        <v>0</v>
      </c>
      <c r="O96" s="253">
        <f>ROUND(E96*N96,2)</f>
        <v>0</v>
      </c>
      <c r="P96" s="253">
        <v>0</v>
      </c>
      <c r="Q96" s="253">
        <f>ROUND(E96*P96,2)</f>
        <v>0</v>
      </c>
      <c r="R96" s="255"/>
      <c r="S96" s="255" t="s">
        <v>195</v>
      </c>
      <c r="T96" s="256" t="s">
        <v>196</v>
      </c>
      <c r="U96" s="220">
        <v>0</v>
      </c>
      <c r="V96" s="220">
        <f>ROUND(E96*U96,2)</f>
        <v>0</v>
      </c>
      <c r="W96" s="220"/>
      <c r="X96" s="220" t="s">
        <v>231</v>
      </c>
      <c r="Y96" s="220" t="s">
        <v>197</v>
      </c>
      <c r="Z96" s="209"/>
      <c r="AA96" s="209"/>
      <c r="AB96" s="209"/>
      <c r="AC96" s="209"/>
      <c r="AD96" s="209"/>
      <c r="AE96" s="209"/>
      <c r="AF96" s="209"/>
      <c r="AG96" s="209" t="s">
        <v>232</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50">
        <v>84</v>
      </c>
      <c r="B97" s="251" t="s">
        <v>1102</v>
      </c>
      <c r="C97" s="258" t="s">
        <v>1103</v>
      </c>
      <c r="D97" s="252" t="s">
        <v>291</v>
      </c>
      <c r="E97" s="253">
        <v>2</v>
      </c>
      <c r="F97" s="254"/>
      <c r="G97" s="255">
        <f>ROUND(E97*F97,2)</f>
        <v>0</v>
      </c>
      <c r="H97" s="254"/>
      <c r="I97" s="255">
        <f>ROUND(E97*H97,2)</f>
        <v>0</v>
      </c>
      <c r="J97" s="254"/>
      <c r="K97" s="255">
        <f>ROUND(E97*J97,2)</f>
        <v>0</v>
      </c>
      <c r="L97" s="255">
        <v>21</v>
      </c>
      <c r="M97" s="255">
        <f>G97*(1+L97/100)</f>
        <v>0</v>
      </c>
      <c r="N97" s="253">
        <v>0</v>
      </c>
      <c r="O97" s="253">
        <f>ROUND(E97*N97,2)</f>
        <v>0</v>
      </c>
      <c r="P97" s="253">
        <v>0</v>
      </c>
      <c r="Q97" s="253">
        <f>ROUND(E97*P97,2)</f>
        <v>0</v>
      </c>
      <c r="R97" s="255"/>
      <c r="S97" s="255" t="s">
        <v>195</v>
      </c>
      <c r="T97" s="256" t="s">
        <v>196</v>
      </c>
      <c r="U97" s="220">
        <v>0</v>
      </c>
      <c r="V97" s="220">
        <f>ROUND(E97*U97,2)</f>
        <v>0</v>
      </c>
      <c r="W97" s="220"/>
      <c r="X97" s="220" t="s">
        <v>231</v>
      </c>
      <c r="Y97" s="220" t="s">
        <v>197</v>
      </c>
      <c r="Z97" s="209"/>
      <c r="AA97" s="209"/>
      <c r="AB97" s="209"/>
      <c r="AC97" s="209"/>
      <c r="AD97" s="209"/>
      <c r="AE97" s="209"/>
      <c r="AF97" s="209"/>
      <c r="AG97" s="209" t="s">
        <v>232</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50">
        <v>85</v>
      </c>
      <c r="B98" s="251" t="s">
        <v>1104</v>
      </c>
      <c r="C98" s="258" t="s">
        <v>1105</v>
      </c>
      <c r="D98" s="252" t="s">
        <v>291</v>
      </c>
      <c r="E98" s="253">
        <v>1</v>
      </c>
      <c r="F98" s="254"/>
      <c r="G98" s="255">
        <f>ROUND(E98*F98,2)</f>
        <v>0</v>
      </c>
      <c r="H98" s="254"/>
      <c r="I98" s="255">
        <f>ROUND(E98*H98,2)</f>
        <v>0</v>
      </c>
      <c r="J98" s="254"/>
      <c r="K98" s="255">
        <f>ROUND(E98*J98,2)</f>
        <v>0</v>
      </c>
      <c r="L98" s="255">
        <v>21</v>
      </c>
      <c r="M98" s="255">
        <f>G98*(1+L98/100)</f>
        <v>0</v>
      </c>
      <c r="N98" s="253">
        <v>0</v>
      </c>
      <c r="O98" s="253">
        <f>ROUND(E98*N98,2)</f>
        <v>0</v>
      </c>
      <c r="P98" s="253">
        <v>0</v>
      </c>
      <c r="Q98" s="253">
        <f>ROUND(E98*P98,2)</f>
        <v>0</v>
      </c>
      <c r="R98" s="255"/>
      <c r="S98" s="255" t="s">
        <v>195</v>
      </c>
      <c r="T98" s="256" t="s">
        <v>196</v>
      </c>
      <c r="U98" s="220">
        <v>0</v>
      </c>
      <c r="V98" s="220">
        <f>ROUND(E98*U98,2)</f>
        <v>0</v>
      </c>
      <c r="W98" s="220"/>
      <c r="X98" s="220" t="s">
        <v>231</v>
      </c>
      <c r="Y98" s="220" t="s">
        <v>197</v>
      </c>
      <c r="Z98" s="209"/>
      <c r="AA98" s="209"/>
      <c r="AB98" s="209"/>
      <c r="AC98" s="209"/>
      <c r="AD98" s="209"/>
      <c r="AE98" s="209"/>
      <c r="AF98" s="209"/>
      <c r="AG98" s="209" t="s">
        <v>232</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50">
        <v>86</v>
      </c>
      <c r="B99" s="251" t="s">
        <v>1106</v>
      </c>
      <c r="C99" s="258" t="s">
        <v>1107</v>
      </c>
      <c r="D99" s="252" t="s">
        <v>291</v>
      </c>
      <c r="E99" s="253">
        <v>1</v>
      </c>
      <c r="F99" s="254"/>
      <c r="G99" s="255">
        <f>ROUND(E99*F99,2)</f>
        <v>0</v>
      </c>
      <c r="H99" s="254"/>
      <c r="I99" s="255">
        <f>ROUND(E99*H99,2)</f>
        <v>0</v>
      </c>
      <c r="J99" s="254"/>
      <c r="K99" s="255">
        <f>ROUND(E99*J99,2)</f>
        <v>0</v>
      </c>
      <c r="L99" s="255">
        <v>21</v>
      </c>
      <c r="M99" s="255">
        <f>G99*(1+L99/100)</f>
        <v>0</v>
      </c>
      <c r="N99" s="253">
        <v>0</v>
      </c>
      <c r="O99" s="253">
        <f>ROUND(E99*N99,2)</f>
        <v>0</v>
      </c>
      <c r="P99" s="253">
        <v>0</v>
      </c>
      <c r="Q99" s="253">
        <f>ROUND(E99*P99,2)</f>
        <v>0</v>
      </c>
      <c r="R99" s="255"/>
      <c r="S99" s="255" t="s">
        <v>195</v>
      </c>
      <c r="T99" s="256" t="s">
        <v>196</v>
      </c>
      <c r="U99" s="220">
        <v>0</v>
      </c>
      <c r="V99" s="220">
        <f>ROUND(E99*U99,2)</f>
        <v>0</v>
      </c>
      <c r="W99" s="220"/>
      <c r="X99" s="220" t="s">
        <v>231</v>
      </c>
      <c r="Y99" s="220" t="s">
        <v>197</v>
      </c>
      <c r="Z99" s="209"/>
      <c r="AA99" s="209"/>
      <c r="AB99" s="209"/>
      <c r="AC99" s="209"/>
      <c r="AD99" s="209"/>
      <c r="AE99" s="209"/>
      <c r="AF99" s="209"/>
      <c r="AG99" s="209" t="s">
        <v>232</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50">
        <v>87</v>
      </c>
      <c r="B100" s="251" t="s">
        <v>1108</v>
      </c>
      <c r="C100" s="258" t="s">
        <v>1109</v>
      </c>
      <c r="D100" s="252" t="s">
        <v>291</v>
      </c>
      <c r="E100" s="253">
        <v>1</v>
      </c>
      <c r="F100" s="254"/>
      <c r="G100" s="255">
        <f>ROUND(E100*F100,2)</f>
        <v>0</v>
      </c>
      <c r="H100" s="254"/>
      <c r="I100" s="255">
        <f>ROUND(E100*H100,2)</f>
        <v>0</v>
      </c>
      <c r="J100" s="254"/>
      <c r="K100" s="255">
        <f>ROUND(E100*J100,2)</f>
        <v>0</v>
      </c>
      <c r="L100" s="255">
        <v>21</v>
      </c>
      <c r="M100" s="255">
        <f>G100*(1+L100/100)</f>
        <v>0</v>
      </c>
      <c r="N100" s="253">
        <v>0</v>
      </c>
      <c r="O100" s="253">
        <f>ROUND(E100*N100,2)</f>
        <v>0</v>
      </c>
      <c r="P100" s="253">
        <v>0</v>
      </c>
      <c r="Q100" s="253">
        <f>ROUND(E100*P100,2)</f>
        <v>0</v>
      </c>
      <c r="R100" s="255"/>
      <c r="S100" s="255" t="s">
        <v>195</v>
      </c>
      <c r="T100" s="256" t="s">
        <v>196</v>
      </c>
      <c r="U100" s="220">
        <v>0</v>
      </c>
      <c r="V100" s="220">
        <f>ROUND(E100*U100,2)</f>
        <v>0</v>
      </c>
      <c r="W100" s="220"/>
      <c r="X100" s="220" t="s">
        <v>231</v>
      </c>
      <c r="Y100" s="220" t="s">
        <v>197</v>
      </c>
      <c r="Z100" s="209"/>
      <c r="AA100" s="209"/>
      <c r="AB100" s="209"/>
      <c r="AC100" s="209"/>
      <c r="AD100" s="209"/>
      <c r="AE100" s="209"/>
      <c r="AF100" s="209"/>
      <c r="AG100" s="209" t="s">
        <v>232</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x14ac:dyDescent="0.2">
      <c r="A101" s="223" t="s">
        <v>190</v>
      </c>
      <c r="B101" s="224" t="s">
        <v>119</v>
      </c>
      <c r="C101" s="242" t="s">
        <v>120</v>
      </c>
      <c r="D101" s="225"/>
      <c r="E101" s="226"/>
      <c r="F101" s="227"/>
      <c r="G101" s="227">
        <f>SUMIF(AG102:AG108,"&lt;&gt;NOR",G102:G108)</f>
        <v>0</v>
      </c>
      <c r="H101" s="227"/>
      <c r="I101" s="227">
        <f>SUM(I102:I108)</f>
        <v>0</v>
      </c>
      <c r="J101" s="227"/>
      <c r="K101" s="227">
        <f>SUM(K102:K108)</f>
        <v>0</v>
      </c>
      <c r="L101" s="227"/>
      <c r="M101" s="227">
        <f>SUM(M102:M108)</f>
        <v>0</v>
      </c>
      <c r="N101" s="226"/>
      <c r="O101" s="226">
        <f>SUM(O102:O108)</f>
        <v>0.04</v>
      </c>
      <c r="P101" s="226"/>
      <c r="Q101" s="226">
        <f>SUM(Q102:Q108)</f>
        <v>0</v>
      </c>
      <c r="R101" s="227"/>
      <c r="S101" s="227"/>
      <c r="T101" s="228"/>
      <c r="U101" s="222"/>
      <c r="V101" s="222">
        <f>SUM(V102:V108)</f>
        <v>5.6999999999999993</v>
      </c>
      <c r="W101" s="222"/>
      <c r="X101" s="222"/>
      <c r="Y101" s="222"/>
      <c r="AG101" t="s">
        <v>191</v>
      </c>
    </row>
    <row r="102" spans="1:60" ht="45" outlineLevel="1" x14ac:dyDescent="0.2">
      <c r="A102" s="233">
        <v>88</v>
      </c>
      <c r="B102" s="234" t="s">
        <v>1110</v>
      </c>
      <c r="C102" s="243" t="s">
        <v>1111</v>
      </c>
      <c r="D102" s="235" t="s">
        <v>412</v>
      </c>
      <c r="E102" s="236">
        <v>2</v>
      </c>
      <c r="F102" s="237"/>
      <c r="G102" s="238">
        <f>ROUND(E102*F102,2)</f>
        <v>0</v>
      </c>
      <c r="H102" s="237"/>
      <c r="I102" s="238">
        <f>ROUND(E102*H102,2)</f>
        <v>0</v>
      </c>
      <c r="J102" s="237"/>
      <c r="K102" s="238">
        <f>ROUND(E102*J102,2)</f>
        <v>0</v>
      </c>
      <c r="L102" s="238">
        <v>21</v>
      </c>
      <c r="M102" s="238">
        <f>G102*(1+L102/100)</f>
        <v>0</v>
      </c>
      <c r="N102" s="236">
        <v>1.2970000000000001E-2</v>
      </c>
      <c r="O102" s="236">
        <f>ROUND(E102*N102,2)</f>
        <v>0.03</v>
      </c>
      <c r="P102" s="236">
        <v>0</v>
      </c>
      <c r="Q102" s="236">
        <f>ROUND(E102*P102,2)</f>
        <v>0</v>
      </c>
      <c r="R102" s="238"/>
      <c r="S102" s="238" t="s">
        <v>195</v>
      </c>
      <c r="T102" s="239" t="s">
        <v>196</v>
      </c>
      <c r="U102" s="220">
        <v>1.9</v>
      </c>
      <c r="V102" s="220">
        <f>ROUND(E102*U102,2)</f>
        <v>3.8</v>
      </c>
      <c r="W102" s="220"/>
      <c r="X102" s="220" t="s">
        <v>231</v>
      </c>
      <c r="Y102" s="220" t="s">
        <v>197</v>
      </c>
      <c r="Z102" s="209"/>
      <c r="AA102" s="209"/>
      <c r="AB102" s="209"/>
      <c r="AC102" s="209"/>
      <c r="AD102" s="209"/>
      <c r="AE102" s="209"/>
      <c r="AF102" s="209"/>
      <c r="AG102" s="209" t="s">
        <v>232</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2" x14ac:dyDescent="0.2">
      <c r="A103" s="216"/>
      <c r="B103" s="217"/>
      <c r="C103" s="244" t="s">
        <v>1112</v>
      </c>
      <c r="D103" s="240"/>
      <c r="E103" s="240"/>
      <c r="F103" s="240"/>
      <c r="G103" s="240"/>
      <c r="H103" s="220"/>
      <c r="I103" s="220"/>
      <c r="J103" s="220"/>
      <c r="K103" s="220"/>
      <c r="L103" s="220"/>
      <c r="M103" s="220"/>
      <c r="N103" s="219"/>
      <c r="O103" s="219"/>
      <c r="P103" s="219"/>
      <c r="Q103" s="219"/>
      <c r="R103" s="220"/>
      <c r="S103" s="220"/>
      <c r="T103" s="220"/>
      <c r="U103" s="220"/>
      <c r="V103" s="220"/>
      <c r="W103" s="220"/>
      <c r="X103" s="220"/>
      <c r="Y103" s="220"/>
      <c r="Z103" s="209"/>
      <c r="AA103" s="209"/>
      <c r="AB103" s="209"/>
      <c r="AC103" s="209"/>
      <c r="AD103" s="209"/>
      <c r="AE103" s="209"/>
      <c r="AF103" s="209"/>
      <c r="AG103" s="209" t="s">
        <v>200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3" x14ac:dyDescent="0.2">
      <c r="A104" s="216"/>
      <c r="B104" s="217"/>
      <c r="C104" s="261" t="s">
        <v>1112</v>
      </c>
      <c r="D104" s="259"/>
      <c r="E104" s="259"/>
      <c r="F104" s="259"/>
      <c r="G104" s="259"/>
      <c r="H104" s="220"/>
      <c r="I104" s="220"/>
      <c r="J104" s="220"/>
      <c r="K104" s="220"/>
      <c r="L104" s="220"/>
      <c r="M104" s="220"/>
      <c r="N104" s="219"/>
      <c r="O104" s="219"/>
      <c r="P104" s="219"/>
      <c r="Q104" s="219"/>
      <c r="R104" s="220"/>
      <c r="S104" s="220"/>
      <c r="T104" s="220"/>
      <c r="U104" s="220"/>
      <c r="V104" s="220"/>
      <c r="W104" s="220"/>
      <c r="X104" s="220"/>
      <c r="Y104" s="220"/>
      <c r="Z104" s="209"/>
      <c r="AA104" s="209"/>
      <c r="AB104" s="209"/>
      <c r="AC104" s="209"/>
      <c r="AD104" s="209"/>
      <c r="AE104" s="209"/>
      <c r="AF104" s="209"/>
      <c r="AG104" s="209" t="s">
        <v>200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45" outlineLevel="1" x14ac:dyDescent="0.2">
      <c r="A105" s="233">
        <v>89</v>
      </c>
      <c r="B105" s="234" t="s">
        <v>1113</v>
      </c>
      <c r="C105" s="243" t="s">
        <v>1114</v>
      </c>
      <c r="D105" s="235" t="s">
        <v>412</v>
      </c>
      <c r="E105" s="236">
        <v>1</v>
      </c>
      <c r="F105" s="237"/>
      <c r="G105" s="238">
        <f>ROUND(E105*F105,2)</f>
        <v>0</v>
      </c>
      <c r="H105" s="237"/>
      <c r="I105" s="238">
        <f>ROUND(E105*H105,2)</f>
        <v>0</v>
      </c>
      <c r="J105" s="237"/>
      <c r="K105" s="238">
        <f>ROUND(E105*J105,2)</f>
        <v>0</v>
      </c>
      <c r="L105" s="238">
        <v>21</v>
      </c>
      <c r="M105" s="238">
        <f>G105*(1+L105/100)</f>
        <v>0</v>
      </c>
      <c r="N105" s="236">
        <v>1.4500000000000001E-2</v>
      </c>
      <c r="O105" s="236">
        <f>ROUND(E105*N105,2)</f>
        <v>0.01</v>
      </c>
      <c r="P105" s="236">
        <v>0</v>
      </c>
      <c r="Q105" s="236">
        <f>ROUND(E105*P105,2)</f>
        <v>0</v>
      </c>
      <c r="R105" s="238"/>
      <c r="S105" s="238" t="s">
        <v>195</v>
      </c>
      <c r="T105" s="239" t="s">
        <v>196</v>
      </c>
      <c r="U105" s="220">
        <v>1.9</v>
      </c>
      <c r="V105" s="220">
        <f>ROUND(E105*U105,2)</f>
        <v>1.9</v>
      </c>
      <c r="W105" s="220"/>
      <c r="X105" s="220" t="s">
        <v>231</v>
      </c>
      <c r="Y105" s="220" t="s">
        <v>197</v>
      </c>
      <c r="Z105" s="209"/>
      <c r="AA105" s="209"/>
      <c r="AB105" s="209"/>
      <c r="AC105" s="209"/>
      <c r="AD105" s="209"/>
      <c r="AE105" s="209"/>
      <c r="AF105" s="209"/>
      <c r="AG105" s="209" t="s">
        <v>232</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2" x14ac:dyDescent="0.2">
      <c r="A106" s="216"/>
      <c r="B106" s="217"/>
      <c r="C106" s="244" t="s">
        <v>1115</v>
      </c>
      <c r="D106" s="240"/>
      <c r="E106" s="240"/>
      <c r="F106" s="240"/>
      <c r="G106" s="240"/>
      <c r="H106" s="220"/>
      <c r="I106" s="220"/>
      <c r="J106" s="220"/>
      <c r="K106" s="220"/>
      <c r="L106" s="220"/>
      <c r="M106" s="220"/>
      <c r="N106" s="219"/>
      <c r="O106" s="219"/>
      <c r="P106" s="219"/>
      <c r="Q106" s="219"/>
      <c r="R106" s="220"/>
      <c r="S106" s="220"/>
      <c r="T106" s="220"/>
      <c r="U106" s="220"/>
      <c r="V106" s="220"/>
      <c r="W106" s="220"/>
      <c r="X106" s="220"/>
      <c r="Y106" s="220"/>
      <c r="Z106" s="209"/>
      <c r="AA106" s="209"/>
      <c r="AB106" s="209"/>
      <c r="AC106" s="209"/>
      <c r="AD106" s="209"/>
      <c r="AE106" s="209"/>
      <c r="AF106" s="209"/>
      <c r="AG106" s="209" t="s">
        <v>200</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3" x14ac:dyDescent="0.2">
      <c r="A107" s="216"/>
      <c r="B107" s="217"/>
      <c r="C107" s="261" t="s">
        <v>1115</v>
      </c>
      <c r="D107" s="259"/>
      <c r="E107" s="259"/>
      <c r="F107" s="259"/>
      <c r="G107" s="259"/>
      <c r="H107" s="220"/>
      <c r="I107" s="220"/>
      <c r="J107" s="220"/>
      <c r="K107" s="220"/>
      <c r="L107" s="220"/>
      <c r="M107" s="220"/>
      <c r="N107" s="219"/>
      <c r="O107" s="219"/>
      <c r="P107" s="219"/>
      <c r="Q107" s="219"/>
      <c r="R107" s="220"/>
      <c r="S107" s="220"/>
      <c r="T107" s="220"/>
      <c r="U107" s="220"/>
      <c r="V107" s="220"/>
      <c r="W107" s="220"/>
      <c r="X107" s="220"/>
      <c r="Y107" s="220"/>
      <c r="Z107" s="209"/>
      <c r="AA107" s="209"/>
      <c r="AB107" s="209"/>
      <c r="AC107" s="209"/>
      <c r="AD107" s="209"/>
      <c r="AE107" s="209"/>
      <c r="AF107" s="209"/>
      <c r="AG107" s="209" t="s">
        <v>200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v>90</v>
      </c>
      <c r="B108" s="217" t="s">
        <v>1116</v>
      </c>
      <c r="C108" s="262" t="s">
        <v>790</v>
      </c>
      <c r="D108" s="218" t="s">
        <v>0</v>
      </c>
      <c r="E108" s="260"/>
      <c r="F108" s="221"/>
      <c r="G108" s="220">
        <f>ROUND(E108*F108,2)</f>
        <v>0</v>
      </c>
      <c r="H108" s="221"/>
      <c r="I108" s="220">
        <f>ROUND(E108*H108,2)</f>
        <v>0</v>
      </c>
      <c r="J108" s="221"/>
      <c r="K108" s="220">
        <f>ROUND(E108*J108,2)</f>
        <v>0</v>
      </c>
      <c r="L108" s="220">
        <v>21</v>
      </c>
      <c r="M108" s="220">
        <f>G108*(1+L108/100)</f>
        <v>0</v>
      </c>
      <c r="N108" s="219">
        <v>0</v>
      </c>
      <c r="O108" s="219">
        <f>ROUND(E108*N108,2)</f>
        <v>0</v>
      </c>
      <c r="P108" s="219">
        <v>0</v>
      </c>
      <c r="Q108" s="219">
        <f>ROUND(E108*P108,2)</f>
        <v>0</v>
      </c>
      <c r="R108" s="220"/>
      <c r="S108" s="220" t="s">
        <v>759</v>
      </c>
      <c r="T108" s="220" t="s">
        <v>196</v>
      </c>
      <c r="U108" s="220">
        <v>0</v>
      </c>
      <c r="V108" s="220">
        <f>ROUND(E108*U108,2)</f>
        <v>0</v>
      </c>
      <c r="W108" s="220"/>
      <c r="X108" s="220" t="s">
        <v>760</v>
      </c>
      <c r="Y108" s="220" t="s">
        <v>197</v>
      </c>
      <c r="Z108" s="209"/>
      <c r="AA108" s="209"/>
      <c r="AB108" s="209"/>
      <c r="AC108" s="209"/>
      <c r="AD108" s="209"/>
      <c r="AE108" s="209"/>
      <c r="AF108" s="209"/>
      <c r="AG108" s="209" t="s">
        <v>761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x14ac:dyDescent="0.2">
      <c r="A109" s="223" t="s">
        <v>190</v>
      </c>
      <c r="B109" s="224" t="s">
        <v>161</v>
      </c>
      <c r="C109" s="242" t="s">
        <v>28</v>
      </c>
      <c r="D109" s="225"/>
      <c r="E109" s="226"/>
      <c r="F109" s="227"/>
      <c r="G109" s="227">
        <f>SUMIF(AG110:AG110,"&lt;&gt;NOR",G110:G110)</f>
        <v>0</v>
      </c>
      <c r="H109" s="227"/>
      <c r="I109" s="227">
        <f>SUM(I110:I110)</f>
        <v>0</v>
      </c>
      <c r="J109" s="227"/>
      <c r="K109" s="227">
        <f>SUM(K110:K110)</f>
        <v>0</v>
      </c>
      <c r="L109" s="227"/>
      <c r="M109" s="227">
        <f>SUM(M110:M110)</f>
        <v>0</v>
      </c>
      <c r="N109" s="226"/>
      <c r="O109" s="226">
        <f>SUM(O110:O110)</f>
        <v>0</v>
      </c>
      <c r="P109" s="226"/>
      <c r="Q109" s="226">
        <f>SUM(Q110:Q110)</f>
        <v>0</v>
      </c>
      <c r="R109" s="227"/>
      <c r="S109" s="227"/>
      <c r="T109" s="228"/>
      <c r="U109" s="222"/>
      <c r="V109" s="222">
        <f>SUM(V110:V110)</f>
        <v>50</v>
      </c>
      <c r="W109" s="222"/>
      <c r="X109" s="222"/>
      <c r="Y109" s="222"/>
      <c r="AG109" t="s">
        <v>191</v>
      </c>
    </row>
    <row r="110" spans="1:60" outlineLevel="1" x14ac:dyDescent="0.2">
      <c r="A110" s="233">
        <v>91</v>
      </c>
      <c r="B110" s="234" t="s">
        <v>1117</v>
      </c>
      <c r="C110" s="243" t="s">
        <v>1118</v>
      </c>
      <c r="D110" s="235" t="s">
        <v>1119</v>
      </c>
      <c r="E110" s="236">
        <v>50</v>
      </c>
      <c r="F110" s="237"/>
      <c r="G110" s="238">
        <f>ROUND(E110*F110,2)</f>
        <v>0</v>
      </c>
      <c r="H110" s="237"/>
      <c r="I110" s="238">
        <f>ROUND(E110*H110,2)</f>
        <v>0</v>
      </c>
      <c r="J110" s="237"/>
      <c r="K110" s="238">
        <f>ROUND(E110*J110,2)</f>
        <v>0</v>
      </c>
      <c r="L110" s="238">
        <v>21</v>
      </c>
      <c r="M110" s="238">
        <f>G110*(1+L110/100)</f>
        <v>0</v>
      </c>
      <c r="N110" s="236">
        <v>0</v>
      </c>
      <c r="O110" s="236">
        <f>ROUND(E110*N110,2)</f>
        <v>0</v>
      </c>
      <c r="P110" s="236">
        <v>0</v>
      </c>
      <c r="Q110" s="236">
        <f>ROUND(E110*P110,2)</f>
        <v>0</v>
      </c>
      <c r="R110" s="238"/>
      <c r="S110" s="238" t="s">
        <v>195</v>
      </c>
      <c r="T110" s="239" t="s">
        <v>196</v>
      </c>
      <c r="U110" s="220">
        <v>1</v>
      </c>
      <c r="V110" s="220">
        <f>ROUND(E110*U110,2)</f>
        <v>50</v>
      </c>
      <c r="W110" s="220"/>
      <c r="X110" s="220" t="s">
        <v>1120</v>
      </c>
      <c r="Y110" s="220" t="s">
        <v>197</v>
      </c>
      <c r="Z110" s="209"/>
      <c r="AA110" s="209"/>
      <c r="AB110" s="209"/>
      <c r="AC110" s="209"/>
      <c r="AD110" s="209"/>
      <c r="AE110" s="209"/>
      <c r="AF110" s="209"/>
      <c r="AG110" s="209" t="s">
        <v>1121</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x14ac:dyDescent="0.2">
      <c r="A111" s="3"/>
      <c r="B111" s="4"/>
      <c r="C111" s="245"/>
      <c r="D111" s="6"/>
      <c r="E111" s="3"/>
      <c r="F111" s="3"/>
      <c r="G111" s="3"/>
      <c r="H111" s="3"/>
      <c r="I111" s="3"/>
      <c r="J111" s="3"/>
      <c r="K111" s="3"/>
      <c r="L111" s="3"/>
      <c r="M111" s="3"/>
      <c r="N111" s="3"/>
      <c r="O111" s="3"/>
      <c r="P111" s="3"/>
      <c r="Q111" s="3"/>
      <c r="R111" s="3"/>
      <c r="S111" s="3"/>
      <c r="T111" s="3"/>
      <c r="U111" s="3"/>
      <c r="V111" s="3"/>
      <c r="W111" s="3"/>
      <c r="X111" s="3"/>
      <c r="Y111" s="3"/>
      <c r="AE111">
        <v>15</v>
      </c>
      <c r="AF111">
        <v>21</v>
      </c>
      <c r="AG111" t="s">
        <v>176</v>
      </c>
    </row>
    <row r="112" spans="1:60" x14ac:dyDescent="0.2">
      <c r="A112" s="212"/>
      <c r="B112" s="213" t="s">
        <v>29</v>
      </c>
      <c r="C112" s="246"/>
      <c r="D112" s="214"/>
      <c r="E112" s="215"/>
      <c r="F112" s="215"/>
      <c r="G112" s="232">
        <f>G8+G17+G62+G71+G101+G109</f>
        <v>0</v>
      </c>
      <c r="H112" s="3"/>
      <c r="I112" s="3"/>
      <c r="J112" s="3"/>
      <c r="K112" s="3"/>
      <c r="L112" s="3"/>
      <c r="M112" s="3"/>
      <c r="N112" s="3"/>
      <c r="O112" s="3"/>
      <c r="P112" s="3"/>
      <c r="Q112" s="3"/>
      <c r="R112" s="3"/>
      <c r="S112" s="3"/>
      <c r="T112" s="3"/>
      <c r="U112" s="3"/>
      <c r="V112" s="3"/>
      <c r="W112" s="3"/>
      <c r="X112" s="3"/>
      <c r="Y112" s="3"/>
      <c r="AE112">
        <f>SUMIF(L7:L110,AE111,G7:G110)</f>
        <v>0</v>
      </c>
      <c r="AF112">
        <f>SUMIF(L7:L110,AF111,G7:G110)</f>
        <v>0</v>
      </c>
      <c r="AG112" t="s">
        <v>225</v>
      </c>
    </row>
    <row r="113" spans="3:33" x14ac:dyDescent="0.2">
      <c r="C113" s="247"/>
      <c r="D113" s="10"/>
      <c r="AG113" t="s">
        <v>226</v>
      </c>
    </row>
    <row r="114" spans="3:33" x14ac:dyDescent="0.2">
      <c r="D114" s="10"/>
    </row>
    <row r="115" spans="3:33" x14ac:dyDescent="0.2">
      <c r="D115" s="10"/>
    </row>
    <row r="116" spans="3:33" x14ac:dyDescent="0.2">
      <c r="D116" s="10"/>
    </row>
    <row r="117" spans="3:33" x14ac:dyDescent="0.2">
      <c r="D117" s="10"/>
    </row>
    <row r="118" spans="3:33" x14ac:dyDescent="0.2">
      <c r="D118" s="10"/>
    </row>
    <row r="119" spans="3:33" x14ac:dyDescent="0.2">
      <c r="D119" s="10"/>
    </row>
    <row r="120" spans="3:33" x14ac:dyDescent="0.2">
      <c r="D120" s="10"/>
    </row>
    <row r="121" spans="3:33" x14ac:dyDescent="0.2">
      <c r="D121" s="10"/>
    </row>
    <row r="122" spans="3:33" x14ac:dyDescent="0.2">
      <c r="D122" s="10"/>
    </row>
    <row r="123" spans="3:33" x14ac:dyDescent="0.2">
      <c r="D123" s="10"/>
    </row>
    <row r="124" spans="3:33" x14ac:dyDescent="0.2">
      <c r="D124" s="10"/>
    </row>
    <row r="125" spans="3:33" x14ac:dyDescent="0.2">
      <c r="D125" s="10"/>
    </row>
    <row r="126" spans="3:33" x14ac:dyDescent="0.2">
      <c r="D126" s="10"/>
    </row>
    <row r="127" spans="3:33" x14ac:dyDescent="0.2">
      <c r="D127" s="10"/>
    </row>
    <row r="128" spans="3: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VJrT4SQU3rqhGM6o9/Iq3LNhBdyeXHRSWWQCDvUctmA9H0cEt9syOkd5AqjQFKcOCJIGlMXgTPDhSQROsNVTQ==" saltValue="/dygIId/V3xq2E3KF9LVdQ==" spinCount="100000" sheet="1" formatRows="0"/>
  <mergeCells count="10">
    <mergeCell ref="C103:G103"/>
    <mergeCell ref="C104:G104"/>
    <mergeCell ref="C106:G106"/>
    <mergeCell ref="C107:G107"/>
    <mergeCell ref="A1:G1"/>
    <mergeCell ref="C2:G2"/>
    <mergeCell ref="C3:G3"/>
    <mergeCell ref="C4:G4"/>
    <mergeCell ref="C90:G90"/>
    <mergeCell ref="C91:G91"/>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4831-EE26-402B-88B0-022FB0A0669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4" t="s">
        <v>227</v>
      </c>
      <c r="B1" s="194"/>
      <c r="C1" s="194"/>
      <c r="D1" s="194"/>
      <c r="E1" s="194"/>
      <c r="F1" s="194"/>
      <c r="G1" s="194"/>
      <c r="AG1" t="s">
        <v>163</v>
      </c>
    </row>
    <row r="2" spans="1:60" ht="24.95" customHeight="1" x14ac:dyDescent="0.2">
      <c r="A2" s="195" t="s">
        <v>7</v>
      </c>
      <c r="B2" s="49" t="s">
        <v>43</v>
      </c>
      <c r="C2" s="198" t="s">
        <v>44</v>
      </c>
      <c r="D2" s="196"/>
      <c r="E2" s="196"/>
      <c r="F2" s="196"/>
      <c r="G2" s="197"/>
      <c r="AG2" t="s">
        <v>164</v>
      </c>
    </row>
    <row r="3" spans="1:60" ht="24.95" customHeight="1" x14ac:dyDescent="0.2">
      <c r="A3" s="195" t="s">
        <v>8</v>
      </c>
      <c r="B3" s="49" t="s">
        <v>43</v>
      </c>
      <c r="C3" s="198" t="s">
        <v>50</v>
      </c>
      <c r="D3" s="196"/>
      <c r="E3" s="196"/>
      <c r="F3" s="196"/>
      <c r="G3" s="197"/>
      <c r="AC3" s="173" t="s">
        <v>164</v>
      </c>
      <c r="AG3" t="s">
        <v>166</v>
      </c>
    </row>
    <row r="4" spans="1:60" ht="24.95" customHeight="1" x14ac:dyDescent="0.2">
      <c r="A4" s="199" t="s">
        <v>9</v>
      </c>
      <c r="B4" s="200" t="s">
        <v>57</v>
      </c>
      <c r="C4" s="201" t="s">
        <v>58</v>
      </c>
      <c r="D4" s="202"/>
      <c r="E4" s="202"/>
      <c r="F4" s="202"/>
      <c r="G4" s="203"/>
      <c r="AG4" t="s">
        <v>167</v>
      </c>
    </row>
    <row r="5" spans="1:60" x14ac:dyDescent="0.2">
      <c r="D5" s="10"/>
    </row>
    <row r="6" spans="1:60" ht="38.25" x14ac:dyDescent="0.2">
      <c r="A6" s="205" t="s">
        <v>168</v>
      </c>
      <c r="B6" s="207" t="s">
        <v>169</v>
      </c>
      <c r="C6" s="207" t="s">
        <v>170</v>
      </c>
      <c r="D6" s="206" t="s">
        <v>171</v>
      </c>
      <c r="E6" s="205" t="s">
        <v>172</v>
      </c>
      <c r="F6" s="204" t="s">
        <v>173</v>
      </c>
      <c r="G6" s="205" t="s">
        <v>29</v>
      </c>
      <c r="H6" s="208" t="s">
        <v>30</v>
      </c>
      <c r="I6" s="208" t="s">
        <v>174</v>
      </c>
      <c r="J6" s="208" t="s">
        <v>31</v>
      </c>
      <c r="K6" s="208" t="s">
        <v>175</v>
      </c>
      <c r="L6" s="208" t="s">
        <v>176</v>
      </c>
      <c r="M6" s="208" t="s">
        <v>177</v>
      </c>
      <c r="N6" s="208" t="s">
        <v>178</v>
      </c>
      <c r="O6" s="208" t="s">
        <v>179</v>
      </c>
      <c r="P6" s="208" t="s">
        <v>180</v>
      </c>
      <c r="Q6" s="208" t="s">
        <v>181</v>
      </c>
      <c r="R6" s="208" t="s">
        <v>182</v>
      </c>
      <c r="S6" s="208" t="s">
        <v>183</v>
      </c>
      <c r="T6" s="208" t="s">
        <v>184</v>
      </c>
      <c r="U6" s="208" t="s">
        <v>185</v>
      </c>
      <c r="V6" s="208" t="s">
        <v>186</v>
      </c>
      <c r="W6" s="208" t="s">
        <v>187</v>
      </c>
      <c r="X6" s="208" t="s">
        <v>188</v>
      </c>
      <c r="Y6" s="208" t="s">
        <v>189</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c r="Y7" s="211"/>
    </row>
    <row r="8" spans="1:60" x14ac:dyDescent="0.2">
      <c r="A8" s="223" t="s">
        <v>190</v>
      </c>
      <c r="B8" s="224" t="s">
        <v>109</v>
      </c>
      <c r="C8" s="242" t="s">
        <v>110</v>
      </c>
      <c r="D8" s="225"/>
      <c r="E8" s="226"/>
      <c r="F8" s="227"/>
      <c r="G8" s="227">
        <f>SUMIF(AG9:AG28,"&lt;&gt;NOR",G9:G28)</f>
        <v>0</v>
      </c>
      <c r="H8" s="227"/>
      <c r="I8" s="227">
        <f>SUM(I9:I28)</f>
        <v>0</v>
      </c>
      <c r="J8" s="227"/>
      <c r="K8" s="227">
        <f>SUM(K9:K28)</f>
        <v>0</v>
      </c>
      <c r="L8" s="227"/>
      <c r="M8" s="227">
        <f>SUM(M9:M28)</f>
        <v>0</v>
      </c>
      <c r="N8" s="226"/>
      <c r="O8" s="226">
        <f>SUM(O9:O28)</f>
        <v>0.01</v>
      </c>
      <c r="P8" s="226"/>
      <c r="Q8" s="226">
        <f>SUM(Q9:Q28)</f>
        <v>0</v>
      </c>
      <c r="R8" s="227"/>
      <c r="S8" s="227"/>
      <c r="T8" s="228"/>
      <c r="U8" s="222"/>
      <c r="V8" s="222">
        <f>SUM(V9:V28)</f>
        <v>13.85</v>
      </c>
      <c r="W8" s="222"/>
      <c r="X8" s="222"/>
      <c r="Y8" s="222"/>
      <c r="AG8" t="s">
        <v>191</v>
      </c>
    </row>
    <row r="9" spans="1:60" ht="22.5" outlineLevel="1" x14ac:dyDescent="0.2">
      <c r="A9" s="250">
        <v>1</v>
      </c>
      <c r="B9" s="251" t="s">
        <v>1122</v>
      </c>
      <c r="C9" s="258" t="s">
        <v>1123</v>
      </c>
      <c r="D9" s="252" t="s">
        <v>333</v>
      </c>
      <c r="E9" s="253">
        <v>41</v>
      </c>
      <c r="F9" s="254"/>
      <c r="G9" s="255">
        <f>ROUND(E9*F9,2)</f>
        <v>0</v>
      </c>
      <c r="H9" s="254"/>
      <c r="I9" s="255">
        <f>ROUND(E9*H9,2)</f>
        <v>0</v>
      </c>
      <c r="J9" s="254"/>
      <c r="K9" s="255">
        <f>ROUND(E9*J9,2)</f>
        <v>0</v>
      </c>
      <c r="L9" s="255">
        <v>21</v>
      </c>
      <c r="M9" s="255">
        <f>G9*(1+L9/100)</f>
        <v>0</v>
      </c>
      <c r="N9" s="253">
        <v>2.0000000000000002E-5</v>
      </c>
      <c r="O9" s="253">
        <f>ROUND(E9*N9,2)</f>
        <v>0</v>
      </c>
      <c r="P9" s="253">
        <v>0</v>
      </c>
      <c r="Q9" s="253">
        <f>ROUND(E9*P9,2)</f>
        <v>0</v>
      </c>
      <c r="R9" s="255"/>
      <c r="S9" s="255" t="s">
        <v>195</v>
      </c>
      <c r="T9" s="256" t="s">
        <v>196</v>
      </c>
      <c r="U9" s="220">
        <v>0.13500000000000001</v>
      </c>
      <c r="V9" s="220">
        <f>ROUND(E9*U9,2)</f>
        <v>5.54</v>
      </c>
      <c r="W9" s="220"/>
      <c r="X9" s="220" t="s">
        <v>231</v>
      </c>
      <c r="Y9" s="220" t="s">
        <v>197</v>
      </c>
      <c r="Z9" s="209"/>
      <c r="AA9" s="209"/>
      <c r="AB9" s="209"/>
      <c r="AC9" s="209"/>
      <c r="AD9" s="209"/>
      <c r="AE9" s="209"/>
      <c r="AF9" s="209"/>
      <c r="AG9" s="209" t="s">
        <v>232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50">
        <v>2</v>
      </c>
      <c r="B10" s="251" t="s">
        <v>1124</v>
      </c>
      <c r="C10" s="258" t="s">
        <v>1125</v>
      </c>
      <c r="D10" s="252" t="s">
        <v>333</v>
      </c>
      <c r="E10" s="253">
        <v>41</v>
      </c>
      <c r="F10" s="254"/>
      <c r="G10" s="255">
        <f>ROUND(E10*F10,2)</f>
        <v>0</v>
      </c>
      <c r="H10" s="254"/>
      <c r="I10" s="255">
        <f>ROUND(E10*H10,2)</f>
        <v>0</v>
      </c>
      <c r="J10" s="254"/>
      <c r="K10" s="255">
        <f>ROUND(E10*J10,2)</f>
        <v>0</v>
      </c>
      <c r="L10" s="255">
        <v>21</v>
      </c>
      <c r="M10" s="255">
        <f>G10*(1+L10/100)</f>
        <v>0</v>
      </c>
      <c r="N10" s="253">
        <v>0</v>
      </c>
      <c r="O10" s="253">
        <f>ROUND(E10*N10,2)</f>
        <v>0</v>
      </c>
      <c r="P10" s="253">
        <v>0</v>
      </c>
      <c r="Q10" s="253">
        <f>ROUND(E10*P10,2)</f>
        <v>0</v>
      </c>
      <c r="R10" s="255"/>
      <c r="S10" s="255" t="s">
        <v>195</v>
      </c>
      <c r="T10" s="256" t="s">
        <v>196</v>
      </c>
      <c r="U10" s="220">
        <v>0.107</v>
      </c>
      <c r="V10" s="220">
        <f>ROUND(E10*U10,2)</f>
        <v>4.3899999999999997</v>
      </c>
      <c r="W10" s="220"/>
      <c r="X10" s="220" t="s">
        <v>231</v>
      </c>
      <c r="Y10" s="220" t="s">
        <v>197</v>
      </c>
      <c r="Z10" s="209"/>
      <c r="AA10" s="209"/>
      <c r="AB10" s="209"/>
      <c r="AC10" s="209"/>
      <c r="AD10" s="209"/>
      <c r="AE10" s="209"/>
      <c r="AF10" s="209"/>
      <c r="AG10" s="209" t="s">
        <v>232</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2.5" outlineLevel="1" x14ac:dyDescent="0.2">
      <c r="A11" s="250">
        <v>3</v>
      </c>
      <c r="B11" s="251" t="s">
        <v>977</v>
      </c>
      <c r="C11" s="258" t="s">
        <v>978</v>
      </c>
      <c r="D11" s="252" t="s">
        <v>291</v>
      </c>
      <c r="E11" s="253">
        <v>28</v>
      </c>
      <c r="F11" s="254"/>
      <c r="G11" s="255">
        <f>ROUND(E11*F11,2)</f>
        <v>0</v>
      </c>
      <c r="H11" s="254"/>
      <c r="I11" s="255">
        <f>ROUND(E11*H11,2)</f>
        <v>0</v>
      </c>
      <c r="J11" s="254"/>
      <c r="K11" s="255">
        <f>ROUND(E11*J11,2)</f>
        <v>0</v>
      </c>
      <c r="L11" s="255">
        <v>21</v>
      </c>
      <c r="M11" s="255">
        <f>G11*(1+L11/100)</f>
        <v>0</v>
      </c>
      <c r="N11" s="253">
        <v>0</v>
      </c>
      <c r="O11" s="253">
        <f>ROUND(E11*N11,2)</f>
        <v>0</v>
      </c>
      <c r="P11" s="253">
        <v>0</v>
      </c>
      <c r="Q11" s="253">
        <f>ROUND(E11*P11,2)</f>
        <v>0</v>
      </c>
      <c r="R11" s="255"/>
      <c r="S11" s="255" t="s">
        <v>195</v>
      </c>
      <c r="T11" s="256" t="s">
        <v>196</v>
      </c>
      <c r="U11" s="220">
        <v>0.14000000000000001</v>
      </c>
      <c r="V11" s="220">
        <f>ROUND(E11*U11,2)</f>
        <v>3.92</v>
      </c>
      <c r="W11" s="220"/>
      <c r="X11" s="220" t="s">
        <v>231</v>
      </c>
      <c r="Y11" s="220" t="s">
        <v>197</v>
      </c>
      <c r="Z11" s="209"/>
      <c r="AA11" s="209"/>
      <c r="AB11" s="209"/>
      <c r="AC11" s="209"/>
      <c r="AD11" s="209"/>
      <c r="AE11" s="209"/>
      <c r="AF11" s="209"/>
      <c r="AG11" s="209" t="s">
        <v>232</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2.5" outlineLevel="1" x14ac:dyDescent="0.2">
      <c r="A12" s="250">
        <v>4</v>
      </c>
      <c r="B12" s="251" t="s">
        <v>1126</v>
      </c>
      <c r="C12" s="258" t="s">
        <v>1127</v>
      </c>
      <c r="D12" s="252" t="s">
        <v>291</v>
      </c>
      <c r="E12" s="253">
        <v>2</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195</v>
      </c>
      <c r="T12" s="256" t="s">
        <v>196</v>
      </c>
      <c r="U12" s="220">
        <v>0</v>
      </c>
      <c r="V12" s="220">
        <f>ROUND(E12*U12,2)</f>
        <v>0</v>
      </c>
      <c r="W12" s="220"/>
      <c r="X12" s="220" t="s">
        <v>605</v>
      </c>
      <c r="Y12" s="220" t="s">
        <v>197</v>
      </c>
      <c r="Z12" s="209"/>
      <c r="AA12" s="209"/>
      <c r="AB12" s="209"/>
      <c r="AC12" s="209"/>
      <c r="AD12" s="209"/>
      <c r="AE12" s="209"/>
      <c r="AF12" s="209"/>
      <c r="AG12" s="209" t="s">
        <v>606</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50">
        <v>5</v>
      </c>
      <c r="B13" s="251" t="s">
        <v>1128</v>
      </c>
      <c r="C13" s="258" t="s">
        <v>1129</v>
      </c>
      <c r="D13" s="252" t="s">
        <v>291</v>
      </c>
      <c r="E13" s="253">
        <v>164</v>
      </c>
      <c r="F13" s="254"/>
      <c r="G13" s="255">
        <f>ROUND(E13*F13,2)</f>
        <v>0</v>
      </c>
      <c r="H13" s="254"/>
      <c r="I13" s="255">
        <f>ROUND(E13*H13,2)</f>
        <v>0</v>
      </c>
      <c r="J13" s="254"/>
      <c r="K13" s="255">
        <f>ROUND(E13*J13,2)</f>
        <v>0</v>
      </c>
      <c r="L13" s="255">
        <v>21</v>
      </c>
      <c r="M13" s="255">
        <f>G13*(1+L13/100)</f>
        <v>0</v>
      </c>
      <c r="N13" s="253">
        <v>0</v>
      </c>
      <c r="O13" s="253">
        <f>ROUND(E13*N13,2)</f>
        <v>0</v>
      </c>
      <c r="P13" s="253">
        <v>0</v>
      </c>
      <c r="Q13" s="253">
        <f>ROUND(E13*P13,2)</f>
        <v>0</v>
      </c>
      <c r="R13" s="255"/>
      <c r="S13" s="255" t="s">
        <v>195</v>
      </c>
      <c r="T13" s="256" t="s">
        <v>196</v>
      </c>
      <c r="U13" s="220">
        <v>0</v>
      </c>
      <c r="V13" s="220">
        <f>ROUND(E13*U13,2)</f>
        <v>0</v>
      </c>
      <c r="W13" s="220"/>
      <c r="X13" s="220" t="s">
        <v>605</v>
      </c>
      <c r="Y13" s="220" t="s">
        <v>197</v>
      </c>
      <c r="Z13" s="209"/>
      <c r="AA13" s="209"/>
      <c r="AB13" s="209"/>
      <c r="AC13" s="209"/>
      <c r="AD13" s="209"/>
      <c r="AE13" s="209"/>
      <c r="AF13" s="209"/>
      <c r="AG13" s="209" t="s">
        <v>606</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50">
        <v>6</v>
      </c>
      <c r="B14" s="251" t="s">
        <v>1130</v>
      </c>
      <c r="C14" s="258" t="s">
        <v>1131</v>
      </c>
      <c r="D14" s="252" t="s">
        <v>291</v>
      </c>
      <c r="E14" s="253">
        <v>4</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195</v>
      </c>
      <c r="T14" s="256" t="s">
        <v>196</v>
      </c>
      <c r="U14" s="220">
        <v>0</v>
      </c>
      <c r="V14" s="220">
        <f>ROUND(E14*U14,2)</f>
        <v>0</v>
      </c>
      <c r="W14" s="220"/>
      <c r="X14" s="220" t="s">
        <v>605</v>
      </c>
      <c r="Y14" s="220" t="s">
        <v>197</v>
      </c>
      <c r="Z14" s="209"/>
      <c r="AA14" s="209"/>
      <c r="AB14" s="209"/>
      <c r="AC14" s="209"/>
      <c r="AD14" s="209"/>
      <c r="AE14" s="209"/>
      <c r="AF14" s="209"/>
      <c r="AG14" s="209" t="s">
        <v>606</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33.75" outlineLevel="1" x14ac:dyDescent="0.2">
      <c r="A15" s="233">
        <v>7</v>
      </c>
      <c r="B15" s="234" t="s">
        <v>1132</v>
      </c>
      <c r="C15" s="243" t="s">
        <v>1133</v>
      </c>
      <c r="D15" s="235" t="s">
        <v>333</v>
      </c>
      <c r="E15" s="236">
        <v>79</v>
      </c>
      <c r="F15" s="237"/>
      <c r="G15" s="238">
        <f>ROUND(E15*F15,2)</f>
        <v>0</v>
      </c>
      <c r="H15" s="237"/>
      <c r="I15" s="238">
        <f>ROUND(E15*H15,2)</f>
        <v>0</v>
      </c>
      <c r="J15" s="237"/>
      <c r="K15" s="238">
        <f>ROUND(E15*J15,2)</f>
        <v>0</v>
      </c>
      <c r="L15" s="238">
        <v>21</v>
      </c>
      <c r="M15" s="238">
        <f>G15*(1+L15/100)</f>
        <v>0</v>
      </c>
      <c r="N15" s="236">
        <v>3.0000000000000001E-5</v>
      </c>
      <c r="O15" s="236">
        <f>ROUND(E15*N15,2)</f>
        <v>0</v>
      </c>
      <c r="P15" s="236">
        <v>0</v>
      </c>
      <c r="Q15" s="236">
        <f>ROUND(E15*P15,2)</f>
        <v>0</v>
      </c>
      <c r="R15" s="238"/>
      <c r="S15" s="238" t="s">
        <v>195</v>
      </c>
      <c r="T15" s="239" t="s">
        <v>196</v>
      </c>
      <c r="U15" s="220">
        <v>0</v>
      </c>
      <c r="V15" s="220">
        <f>ROUND(E15*U15,2)</f>
        <v>0</v>
      </c>
      <c r="W15" s="220"/>
      <c r="X15" s="220" t="s">
        <v>605</v>
      </c>
      <c r="Y15" s="220" t="s">
        <v>197</v>
      </c>
      <c r="Z15" s="209"/>
      <c r="AA15" s="209"/>
      <c r="AB15" s="209"/>
      <c r="AC15" s="209"/>
      <c r="AD15" s="209"/>
      <c r="AE15" s="209"/>
      <c r="AF15" s="209"/>
      <c r="AG15" s="209" t="s">
        <v>606</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2" x14ac:dyDescent="0.2">
      <c r="A16" s="216"/>
      <c r="B16" s="217"/>
      <c r="C16" s="244" t="s">
        <v>1134</v>
      </c>
      <c r="D16" s="240"/>
      <c r="E16" s="240"/>
      <c r="F16" s="240"/>
      <c r="G16" s="240"/>
      <c r="H16" s="220"/>
      <c r="I16" s="220"/>
      <c r="J16" s="220"/>
      <c r="K16" s="220"/>
      <c r="L16" s="220"/>
      <c r="M16" s="220"/>
      <c r="N16" s="219"/>
      <c r="O16" s="219"/>
      <c r="P16" s="219"/>
      <c r="Q16" s="219"/>
      <c r="R16" s="220"/>
      <c r="S16" s="220"/>
      <c r="T16" s="220"/>
      <c r="U16" s="220"/>
      <c r="V16" s="220"/>
      <c r="W16" s="220"/>
      <c r="X16" s="220"/>
      <c r="Y16" s="220"/>
      <c r="Z16" s="209"/>
      <c r="AA16" s="209"/>
      <c r="AB16" s="209"/>
      <c r="AC16" s="209"/>
      <c r="AD16" s="209"/>
      <c r="AE16" s="209"/>
      <c r="AF16" s="209"/>
      <c r="AG16" s="209" t="s">
        <v>200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3" x14ac:dyDescent="0.2">
      <c r="A17" s="216"/>
      <c r="B17" s="217"/>
      <c r="C17" s="261" t="s">
        <v>1134</v>
      </c>
      <c r="D17" s="259"/>
      <c r="E17" s="259"/>
      <c r="F17" s="259"/>
      <c r="G17" s="259"/>
      <c r="H17" s="220"/>
      <c r="I17" s="220"/>
      <c r="J17" s="220"/>
      <c r="K17" s="220"/>
      <c r="L17" s="220"/>
      <c r="M17" s="220"/>
      <c r="N17" s="219"/>
      <c r="O17" s="219"/>
      <c r="P17" s="219"/>
      <c r="Q17" s="219"/>
      <c r="R17" s="220"/>
      <c r="S17" s="220"/>
      <c r="T17" s="220"/>
      <c r="U17" s="220"/>
      <c r="V17" s="220"/>
      <c r="W17" s="220"/>
      <c r="X17" s="220"/>
      <c r="Y17" s="220"/>
      <c r="Z17" s="209"/>
      <c r="AA17" s="209"/>
      <c r="AB17" s="209"/>
      <c r="AC17" s="209"/>
      <c r="AD17" s="209"/>
      <c r="AE17" s="209"/>
      <c r="AF17" s="209"/>
      <c r="AG17" s="209" t="s">
        <v>200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33.75" outlineLevel="1" x14ac:dyDescent="0.2">
      <c r="A18" s="233">
        <v>8</v>
      </c>
      <c r="B18" s="234" t="s">
        <v>1135</v>
      </c>
      <c r="C18" s="243" t="s">
        <v>1136</v>
      </c>
      <c r="D18" s="235" t="s">
        <v>333</v>
      </c>
      <c r="E18" s="236">
        <v>20</v>
      </c>
      <c r="F18" s="237"/>
      <c r="G18" s="238">
        <f>ROUND(E18*F18,2)</f>
        <v>0</v>
      </c>
      <c r="H18" s="237"/>
      <c r="I18" s="238">
        <f>ROUND(E18*H18,2)</f>
        <v>0</v>
      </c>
      <c r="J18" s="237"/>
      <c r="K18" s="238">
        <f>ROUND(E18*J18,2)</f>
        <v>0</v>
      </c>
      <c r="L18" s="238">
        <v>21</v>
      </c>
      <c r="M18" s="238">
        <f>G18*(1+L18/100)</f>
        <v>0</v>
      </c>
      <c r="N18" s="236">
        <v>5.0000000000000002E-5</v>
      </c>
      <c r="O18" s="236">
        <f>ROUND(E18*N18,2)</f>
        <v>0</v>
      </c>
      <c r="P18" s="236">
        <v>0</v>
      </c>
      <c r="Q18" s="236">
        <f>ROUND(E18*P18,2)</f>
        <v>0</v>
      </c>
      <c r="R18" s="238"/>
      <c r="S18" s="238" t="s">
        <v>195</v>
      </c>
      <c r="T18" s="239" t="s">
        <v>196</v>
      </c>
      <c r="U18" s="220">
        <v>0</v>
      </c>
      <c r="V18" s="220">
        <f>ROUND(E18*U18,2)</f>
        <v>0</v>
      </c>
      <c r="W18" s="220"/>
      <c r="X18" s="220" t="s">
        <v>605</v>
      </c>
      <c r="Y18" s="220" t="s">
        <v>197</v>
      </c>
      <c r="Z18" s="209"/>
      <c r="AA18" s="209"/>
      <c r="AB18" s="209"/>
      <c r="AC18" s="209"/>
      <c r="AD18" s="209"/>
      <c r="AE18" s="209"/>
      <c r="AF18" s="209"/>
      <c r="AG18" s="209" t="s">
        <v>606</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2" x14ac:dyDescent="0.2">
      <c r="A19" s="216"/>
      <c r="B19" s="217"/>
      <c r="C19" s="244" t="s">
        <v>1134</v>
      </c>
      <c r="D19" s="240"/>
      <c r="E19" s="240"/>
      <c r="F19" s="240"/>
      <c r="G19" s="240"/>
      <c r="H19" s="220"/>
      <c r="I19" s="220"/>
      <c r="J19" s="220"/>
      <c r="K19" s="220"/>
      <c r="L19" s="220"/>
      <c r="M19" s="220"/>
      <c r="N19" s="219"/>
      <c r="O19" s="219"/>
      <c r="P19" s="219"/>
      <c r="Q19" s="219"/>
      <c r="R19" s="220"/>
      <c r="S19" s="220"/>
      <c r="T19" s="220"/>
      <c r="U19" s="220"/>
      <c r="V19" s="220"/>
      <c r="W19" s="220"/>
      <c r="X19" s="220"/>
      <c r="Y19" s="220"/>
      <c r="Z19" s="209"/>
      <c r="AA19" s="209"/>
      <c r="AB19" s="209"/>
      <c r="AC19" s="209"/>
      <c r="AD19" s="209"/>
      <c r="AE19" s="209"/>
      <c r="AF19" s="209"/>
      <c r="AG19" s="209" t="s">
        <v>200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3" x14ac:dyDescent="0.2">
      <c r="A20" s="216"/>
      <c r="B20" s="217"/>
      <c r="C20" s="261" t="s">
        <v>1134</v>
      </c>
      <c r="D20" s="259"/>
      <c r="E20" s="259"/>
      <c r="F20" s="259"/>
      <c r="G20" s="259"/>
      <c r="H20" s="220"/>
      <c r="I20" s="220"/>
      <c r="J20" s="220"/>
      <c r="K20" s="220"/>
      <c r="L20" s="220"/>
      <c r="M20" s="220"/>
      <c r="N20" s="219"/>
      <c r="O20" s="219"/>
      <c r="P20" s="219"/>
      <c r="Q20" s="219"/>
      <c r="R20" s="220"/>
      <c r="S20" s="220"/>
      <c r="T20" s="220"/>
      <c r="U20" s="220"/>
      <c r="V20" s="220"/>
      <c r="W20" s="220"/>
      <c r="X20" s="220"/>
      <c r="Y20" s="220"/>
      <c r="Z20" s="209"/>
      <c r="AA20" s="209"/>
      <c r="AB20" s="209"/>
      <c r="AC20" s="209"/>
      <c r="AD20" s="209"/>
      <c r="AE20" s="209"/>
      <c r="AF20" s="209"/>
      <c r="AG20" s="209" t="s">
        <v>200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33.75" outlineLevel="1" x14ac:dyDescent="0.2">
      <c r="A21" s="233">
        <v>9</v>
      </c>
      <c r="B21" s="234" t="s">
        <v>1137</v>
      </c>
      <c r="C21" s="243" t="s">
        <v>1138</v>
      </c>
      <c r="D21" s="235" t="s">
        <v>333</v>
      </c>
      <c r="E21" s="236">
        <v>29</v>
      </c>
      <c r="F21" s="237"/>
      <c r="G21" s="238">
        <f>ROUND(E21*F21,2)</f>
        <v>0</v>
      </c>
      <c r="H21" s="237"/>
      <c r="I21" s="238">
        <f>ROUND(E21*H21,2)</f>
        <v>0</v>
      </c>
      <c r="J21" s="237"/>
      <c r="K21" s="238">
        <f>ROUND(E21*J21,2)</f>
        <v>0</v>
      </c>
      <c r="L21" s="238">
        <v>21</v>
      </c>
      <c r="M21" s="238">
        <f>G21*(1+L21/100)</f>
        <v>0</v>
      </c>
      <c r="N21" s="236">
        <v>6.9999999999999994E-5</v>
      </c>
      <c r="O21" s="236">
        <f>ROUND(E21*N21,2)</f>
        <v>0</v>
      </c>
      <c r="P21" s="236">
        <v>0</v>
      </c>
      <c r="Q21" s="236">
        <f>ROUND(E21*P21,2)</f>
        <v>0</v>
      </c>
      <c r="R21" s="238"/>
      <c r="S21" s="238" t="s">
        <v>195</v>
      </c>
      <c r="T21" s="239" t="s">
        <v>196</v>
      </c>
      <c r="U21" s="220">
        <v>0</v>
      </c>
      <c r="V21" s="220">
        <f>ROUND(E21*U21,2)</f>
        <v>0</v>
      </c>
      <c r="W21" s="220"/>
      <c r="X21" s="220" t="s">
        <v>605</v>
      </c>
      <c r="Y21" s="220" t="s">
        <v>197</v>
      </c>
      <c r="Z21" s="209"/>
      <c r="AA21" s="209"/>
      <c r="AB21" s="209"/>
      <c r="AC21" s="209"/>
      <c r="AD21" s="209"/>
      <c r="AE21" s="209"/>
      <c r="AF21" s="209"/>
      <c r="AG21" s="209" t="s">
        <v>606</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2" x14ac:dyDescent="0.2">
      <c r="A22" s="216"/>
      <c r="B22" s="217"/>
      <c r="C22" s="244" t="s">
        <v>1134</v>
      </c>
      <c r="D22" s="240"/>
      <c r="E22" s="240"/>
      <c r="F22" s="240"/>
      <c r="G22" s="240"/>
      <c r="H22" s="220"/>
      <c r="I22" s="220"/>
      <c r="J22" s="220"/>
      <c r="K22" s="220"/>
      <c r="L22" s="220"/>
      <c r="M22" s="220"/>
      <c r="N22" s="219"/>
      <c r="O22" s="219"/>
      <c r="P22" s="219"/>
      <c r="Q22" s="219"/>
      <c r="R22" s="220"/>
      <c r="S22" s="220"/>
      <c r="T22" s="220"/>
      <c r="U22" s="220"/>
      <c r="V22" s="220"/>
      <c r="W22" s="220"/>
      <c r="X22" s="220"/>
      <c r="Y22" s="220"/>
      <c r="Z22" s="209"/>
      <c r="AA22" s="209"/>
      <c r="AB22" s="209"/>
      <c r="AC22" s="209"/>
      <c r="AD22" s="209"/>
      <c r="AE22" s="209"/>
      <c r="AF22" s="209"/>
      <c r="AG22" s="209" t="s">
        <v>200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3" x14ac:dyDescent="0.2">
      <c r="A23" s="216"/>
      <c r="B23" s="217"/>
      <c r="C23" s="261" t="s">
        <v>1134</v>
      </c>
      <c r="D23" s="259"/>
      <c r="E23" s="259"/>
      <c r="F23" s="259"/>
      <c r="G23" s="259"/>
      <c r="H23" s="220"/>
      <c r="I23" s="220"/>
      <c r="J23" s="220"/>
      <c r="K23" s="220"/>
      <c r="L23" s="220"/>
      <c r="M23" s="220"/>
      <c r="N23" s="219"/>
      <c r="O23" s="219"/>
      <c r="P23" s="219"/>
      <c r="Q23" s="219"/>
      <c r="R23" s="220"/>
      <c r="S23" s="220"/>
      <c r="T23" s="220"/>
      <c r="U23" s="220"/>
      <c r="V23" s="220"/>
      <c r="W23" s="220"/>
      <c r="X23" s="220"/>
      <c r="Y23" s="220"/>
      <c r="Z23" s="209"/>
      <c r="AA23" s="209"/>
      <c r="AB23" s="209"/>
      <c r="AC23" s="209"/>
      <c r="AD23" s="209"/>
      <c r="AE23" s="209"/>
      <c r="AF23" s="209"/>
      <c r="AG23" s="209" t="s">
        <v>200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33.75" outlineLevel="1" x14ac:dyDescent="0.2">
      <c r="A24" s="233">
        <v>10</v>
      </c>
      <c r="B24" s="234" t="s">
        <v>1139</v>
      </c>
      <c r="C24" s="243" t="s">
        <v>1140</v>
      </c>
      <c r="D24" s="235" t="s">
        <v>333</v>
      </c>
      <c r="E24" s="236">
        <v>35</v>
      </c>
      <c r="F24" s="237"/>
      <c r="G24" s="238">
        <f>ROUND(E24*F24,2)</f>
        <v>0</v>
      </c>
      <c r="H24" s="237"/>
      <c r="I24" s="238">
        <f>ROUND(E24*H24,2)</f>
        <v>0</v>
      </c>
      <c r="J24" s="237"/>
      <c r="K24" s="238">
        <f>ROUND(E24*J24,2)</f>
        <v>0</v>
      </c>
      <c r="L24" s="238">
        <v>21</v>
      </c>
      <c r="M24" s="238">
        <f>G24*(1+L24/100)</f>
        <v>0</v>
      </c>
      <c r="N24" s="236">
        <v>3.1E-4</v>
      </c>
      <c r="O24" s="236">
        <f>ROUND(E24*N24,2)</f>
        <v>0.01</v>
      </c>
      <c r="P24" s="236">
        <v>0</v>
      </c>
      <c r="Q24" s="236">
        <f>ROUND(E24*P24,2)</f>
        <v>0</v>
      </c>
      <c r="R24" s="238"/>
      <c r="S24" s="238" t="s">
        <v>195</v>
      </c>
      <c r="T24" s="239" t="s">
        <v>196</v>
      </c>
      <c r="U24" s="220">
        <v>0</v>
      </c>
      <c r="V24" s="220">
        <f>ROUND(E24*U24,2)</f>
        <v>0</v>
      </c>
      <c r="W24" s="220"/>
      <c r="X24" s="220" t="s">
        <v>605</v>
      </c>
      <c r="Y24" s="220" t="s">
        <v>197</v>
      </c>
      <c r="Z24" s="209"/>
      <c r="AA24" s="209"/>
      <c r="AB24" s="209"/>
      <c r="AC24" s="209"/>
      <c r="AD24" s="209"/>
      <c r="AE24" s="209"/>
      <c r="AF24" s="209"/>
      <c r="AG24" s="209" t="s">
        <v>606</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2" x14ac:dyDescent="0.2">
      <c r="A25" s="216"/>
      <c r="B25" s="217"/>
      <c r="C25" s="244" t="s">
        <v>1134</v>
      </c>
      <c r="D25" s="240"/>
      <c r="E25" s="240"/>
      <c r="F25" s="240"/>
      <c r="G25" s="240"/>
      <c r="H25" s="220"/>
      <c r="I25" s="220"/>
      <c r="J25" s="220"/>
      <c r="K25" s="220"/>
      <c r="L25" s="220"/>
      <c r="M25" s="220"/>
      <c r="N25" s="219"/>
      <c r="O25" s="219"/>
      <c r="P25" s="219"/>
      <c r="Q25" s="219"/>
      <c r="R25" s="220"/>
      <c r="S25" s="220"/>
      <c r="T25" s="220"/>
      <c r="U25" s="220"/>
      <c r="V25" s="220"/>
      <c r="W25" s="220"/>
      <c r="X25" s="220"/>
      <c r="Y25" s="220"/>
      <c r="Z25" s="209"/>
      <c r="AA25" s="209"/>
      <c r="AB25" s="209"/>
      <c r="AC25" s="209"/>
      <c r="AD25" s="209"/>
      <c r="AE25" s="209"/>
      <c r="AF25" s="209"/>
      <c r="AG25" s="209" t="s">
        <v>200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3" x14ac:dyDescent="0.2">
      <c r="A26" s="216"/>
      <c r="B26" s="217"/>
      <c r="C26" s="261" t="s">
        <v>1134</v>
      </c>
      <c r="D26" s="259"/>
      <c r="E26" s="259"/>
      <c r="F26" s="259"/>
      <c r="G26" s="259"/>
      <c r="H26" s="220"/>
      <c r="I26" s="220"/>
      <c r="J26" s="220"/>
      <c r="K26" s="220"/>
      <c r="L26" s="220"/>
      <c r="M26" s="220"/>
      <c r="N26" s="219"/>
      <c r="O26" s="219"/>
      <c r="P26" s="219"/>
      <c r="Q26" s="219"/>
      <c r="R26" s="220"/>
      <c r="S26" s="220"/>
      <c r="T26" s="220"/>
      <c r="U26" s="220"/>
      <c r="V26" s="220"/>
      <c r="W26" s="220"/>
      <c r="X26" s="220"/>
      <c r="Y26" s="220"/>
      <c r="Z26" s="209"/>
      <c r="AA26" s="209"/>
      <c r="AB26" s="209"/>
      <c r="AC26" s="209"/>
      <c r="AD26" s="209"/>
      <c r="AE26" s="209"/>
      <c r="AF26" s="209"/>
      <c r="AG26" s="209" t="s">
        <v>200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v>11</v>
      </c>
      <c r="B27" s="217" t="s">
        <v>789</v>
      </c>
      <c r="C27" s="262" t="s">
        <v>1141</v>
      </c>
      <c r="D27" s="218" t="s">
        <v>0</v>
      </c>
      <c r="E27" s="260"/>
      <c r="F27" s="221"/>
      <c r="G27" s="220">
        <f>ROUND(E27*F27,2)</f>
        <v>0</v>
      </c>
      <c r="H27" s="221"/>
      <c r="I27" s="220">
        <f>ROUND(E27*H27,2)</f>
        <v>0</v>
      </c>
      <c r="J27" s="221"/>
      <c r="K27" s="220">
        <f>ROUND(E27*J27,2)</f>
        <v>0</v>
      </c>
      <c r="L27" s="220">
        <v>21</v>
      </c>
      <c r="M27" s="220">
        <f>G27*(1+L27/100)</f>
        <v>0</v>
      </c>
      <c r="N27" s="219">
        <v>0</v>
      </c>
      <c r="O27" s="219">
        <f>ROUND(E27*N27,2)</f>
        <v>0</v>
      </c>
      <c r="P27" s="219">
        <v>0</v>
      </c>
      <c r="Q27" s="219">
        <f>ROUND(E27*P27,2)</f>
        <v>0</v>
      </c>
      <c r="R27" s="220" t="s">
        <v>1142</v>
      </c>
      <c r="S27" s="220" t="s">
        <v>759</v>
      </c>
      <c r="T27" s="220" t="s">
        <v>196</v>
      </c>
      <c r="U27" s="220">
        <v>0</v>
      </c>
      <c r="V27" s="220">
        <f>ROUND(E27*U27,2)</f>
        <v>0</v>
      </c>
      <c r="W27" s="220"/>
      <c r="X27" s="220" t="s">
        <v>760</v>
      </c>
      <c r="Y27" s="220" t="s">
        <v>197</v>
      </c>
      <c r="Z27" s="209"/>
      <c r="AA27" s="209"/>
      <c r="AB27" s="209"/>
      <c r="AC27" s="209"/>
      <c r="AD27" s="209"/>
      <c r="AE27" s="209"/>
      <c r="AF27" s="209"/>
      <c r="AG27" s="209" t="s">
        <v>761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2" x14ac:dyDescent="0.2">
      <c r="A28" s="216"/>
      <c r="B28" s="217"/>
      <c r="C28" s="264" t="s">
        <v>1143</v>
      </c>
      <c r="D28" s="263"/>
      <c r="E28" s="263"/>
      <c r="F28" s="263"/>
      <c r="G28" s="263"/>
      <c r="H28" s="220"/>
      <c r="I28" s="220"/>
      <c r="J28" s="220"/>
      <c r="K28" s="220"/>
      <c r="L28" s="220"/>
      <c r="M28" s="220"/>
      <c r="N28" s="219"/>
      <c r="O28" s="219"/>
      <c r="P28" s="219"/>
      <c r="Q28" s="219"/>
      <c r="R28" s="220"/>
      <c r="S28" s="220"/>
      <c r="T28" s="220"/>
      <c r="U28" s="220"/>
      <c r="V28" s="220"/>
      <c r="W28" s="220"/>
      <c r="X28" s="220"/>
      <c r="Y28" s="220"/>
      <c r="Z28" s="209"/>
      <c r="AA28" s="209"/>
      <c r="AB28" s="209"/>
      <c r="AC28" s="209"/>
      <c r="AD28" s="209"/>
      <c r="AE28" s="209"/>
      <c r="AF28" s="209"/>
      <c r="AG28" s="209" t="s">
        <v>1144</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x14ac:dyDescent="0.2">
      <c r="A29" s="223" t="s">
        <v>190</v>
      </c>
      <c r="B29" s="224" t="s">
        <v>121</v>
      </c>
      <c r="C29" s="242" t="s">
        <v>122</v>
      </c>
      <c r="D29" s="225"/>
      <c r="E29" s="226"/>
      <c r="F29" s="227"/>
      <c r="G29" s="227">
        <f>SUMIF(AG30:AG35,"&lt;&gt;NOR",G30:G35)</f>
        <v>0</v>
      </c>
      <c r="H29" s="227"/>
      <c r="I29" s="227">
        <f>SUM(I30:I35)</f>
        <v>0</v>
      </c>
      <c r="J29" s="227"/>
      <c r="K29" s="227">
        <f>SUM(K30:K35)</f>
        <v>0</v>
      </c>
      <c r="L29" s="227"/>
      <c r="M29" s="227">
        <f>SUM(M30:M35)</f>
        <v>0</v>
      </c>
      <c r="N29" s="226"/>
      <c r="O29" s="226">
        <f>SUM(O30:O35)</f>
        <v>0</v>
      </c>
      <c r="P29" s="226"/>
      <c r="Q29" s="226">
        <f>SUM(Q30:Q35)</f>
        <v>0</v>
      </c>
      <c r="R29" s="227"/>
      <c r="S29" s="227"/>
      <c r="T29" s="228"/>
      <c r="U29" s="222"/>
      <c r="V29" s="222">
        <f>SUM(V30:V35)</f>
        <v>0</v>
      </c>
      <c r="W29" s="222"/>
      <c r="X29" s="222"/>
      <c r="Y29" s="222"/>
      <c r="AG29" t="s">
        <v>191</v>
      </c>
    </row>
    <row r="30" spans="1:60" outlineLevel="1" x14ac:dyDescent="0.2">
      <c r="A30" s="250">
        <v>12</v>
      </c>
      <c r="B30" s="251" t="s">
        <v>1145</v>
      </c>
      <c r="C30" s="258" t="s">
        <v>1146</v>
      </c>
      <c r="D30" s="252" t="s">
        <v>412</v>
      </c>
      <c r="E30" s="253">
        <v>1</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c r="S30" s="255" t="s">
        <v>195</v>
      </c>
      <c r="T30" s="256" t="s">
        <v>196</v>
      </c>
      <c r="U30" s="220">
        <v>0</v>
      </c>
      <c r="V30" s="220">
        <f>ROUND(E30*U30,2)</f>
        <v>0</v>
      </c>
      <c r="W30" s="220"/>
      <c r="X30" s="220" t="s">
        <v>231</v>
      </c>
      <c r="Y30" s="220" t="s">
        <v>197</v>
      </c>
      <c r="Z30" s="209"/>
      <c r="AA30" s="209"/>
      <c r="AB30" s="209"/>
      <c r="AC30" s="209"/>
      <c r="AD30" s="209"/>
      <c r="AE30" s="209"/>
      <c r="AF30" s="209"/>
      <c r="AG30" s="209" t="s">
        <v>232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50">
        <v>13</v>
      </c>
      <c r="B31" s="251" t="s">
        <v>1147</v>
      </c>
      <c r="C31" s="258" t="s">
        <v>1148</v>
      </c>
      <c r="D31" s="252" t="s">
        <v>412</v>
      </c>
      <c r="E31" s="253">
        <v>1</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195</v>
      </c>
      <c r="T31" s="256" t="s">
        <v>196</v>
      </c>
      <c r="U31" s="220">
        <v>0</v>
      </c>
      <c r="V31" s="220">
        <f>ROUND(E31*U31,2)</f>
        <v>0</v>
      </c>
      <c r="W31" s="220"/>
      <c r="X31" s="220" t="s">
        <v>231</v>
      </c>
      <c r="Y31" s="220" t="s">
        <v>197</v>
      </c>
      <c r="Z31" s="209"/>
      <c r="AA31" s="209"/>
      <c r="AB31" s="209"/>
      <c r="AC31" s="209"/>
      <c r="AD31" s="209"/>
      <c r="AE31" s="209"/>
      <c r="AF31" s="209"/>
      <c r="AG31" s="209" t="s">
        <v>232</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50">
        <v>14</v>
      </c>
      <c r="B32" s="251" t="s">
        <v>1149</v>
      </c>
      <c r="C32" s="258" t="s">
        <v>1150</v>
      </c>
      <c r="D32" s="252" t="s">
        <v>412</v>
      </c>
      <c r="E32" s="253">
        <v>1</v>
      </c>
      <c r="F32" s="254"/>
      <c r="G32" s="255">
        <f>ROUND(E32*F32,2)</f>
        <v>0</v>
      </c>
      <c r="H32" s="254"/>
      <c r="I32" s="255">
        <f>ROUND(E32*H32,2)</f>
        <v>0</v>
      </c>
      <c r="J32" s="254"/>
      <c r="K32" s="255">
        <f>ROUND(E32*J32,2)</f>
        <v>0</v>
      </c>
      <c r="L32" s="255">
        <v>21</v>
      </c>
      <c r="M32" s="255">
        <f>G32*(1+L32/100)</f>
        <v>0</v>
      </c>
      <c r="N32" s="253">
        <v>0</v>
      </c>
      <c r="O32" s="253">
        <f>ROUND(E32*N32,2)</f>
        <v>0</v>
      </c>
      <c r="P32" s="253">
        <v>0</v>
      </c>
      <c r="Q32" s="253">
        <f>ROUND(E32*P32,2)</f>
        <v>0</v>
      </c>
      <c r="R32" s="255"/>
      <c r="S32" s="255" t="s">
        <v>195</v>
      </c>
      <c r="T32" s="256" t="s">
        <v>196</v>
      </c>
      <c r="U32" s="220">
        <v>0</v>
      </c>
      <c r="V32" s="220">
        <f>ROUND(E32*U32,2)</f>
        <v>0</v>
      </c>
      <c r="W32" s="220"/>
      <c r="X32" s="220" t="s">
        <v>231</v>
      </c>
      <c r="Y32" s="220" t="s">
        <v>197</v>
      </c>
      <c r="Z32" s="209"/>
      <c r="AA32" s="209"/>
      <c r="AB32" s="209"/>
      <c r="AC32" s="209"/>
      <c r="AD32" s="209"/>
      <c r="AE32" s="209"/>
      <c r="AF32" s="209"/>
      <c r="AG32" s="209" t="s">
        <v>232</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33">
        <v>15</v>
      </c>
      <c r="B33" s="234" t="s">
        <v>1151</v>
      </c>
      <c r="C33" s="243" t="s">
        <v>1036</v>
      </c>
      <c r="D33" s="235" t="s">
        <v>412</v>
      </c>
      <c r="E33" s="236">
        <v>1</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c r="S33" s="238" t="s">
        <v>195</v>
      </c>
      <c r="T33" s="239" t="s">
        <v>196</v>
      </c>
      <c r="U33" s="220">
        <v>0</v>
      </c>
      <c r="V33" s="220">
        <f>ROUND(E33*U33,2)</f>
        <v>0</v>
      </c>
      <c r="W33" s="220"/>
      <c r="X33" s="220" t="s">
        <v>231</v>
      </c>
      <c r="Y33" s="220" t="s">
        <v>197</v>
      </c>
      <c r="Z33" s="209"/>
      <c r="AA33" s="209"/>
      <c r="AB33" s="209"/>
      <c r="AC33" s="209"/>
      <c r="AD33" s="209"/>
      <c r="AE33" s="209"/>
      <c r="AF33" s="209"/>
      <c r="AG33" s="209" t="s">
        <v>232</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v>16</v>
      </c>
      <c r="B34" s="217" t="s">
        <v>1152</v>
      </c>
      <c r="C34" s="262" t="s">
        <v>1153</v>
      </c>
      <c r="D34" s="218" t="s">
        <v>0</v>
      </c>
      <c r="E34" s="260"/>
      <c r="F34" s="221"/>
      <c r="G34" s="220">
        <f>ROUND(E34*F34,2)</f>
        <v>0</v>
      </c>
      <c r="H34" s="221"/>
      <c r="I34" s="220">
        <f>ROUND(E34*H34,2)</f>
        <v>0</v>
      </c>
      <c r="J34" s="221"/>
      <c r="K34" s="220">
        <f>ROUND(E34*J34,2)</f>
        <v>0</v>
      </c>
      <c r="L34" s="220">
        <v>21</v>
      </c>
      <c r="M34" s="220">
        <f>G34*(1+L34/100)</f>
        <v>0</v>
      </c>
      <c r="N34" s="219">
        <v>0</v>
      </c>
      <c r="O34" s="219">
        <f>ROUND(E34*N34,2)</f>
        <v>0</v>
      </c>
      <c r="P34" s="219">
        <v>0</v>
      </c>
      <c r="Q34" s="219">
        <f>ROUND(E34*P34,2)</f>
        <v>0</v>
      </c>
      <c r="R34" s="220" t="s">
        <v>1154</v>
      </c>
      <c r="S34" s="220" t="s">
        <v>759</v>
      </c>
      <c r="T34" s="220" t="s">
        <v>196</v>
      </c>
      <c r="U34" s="220">
        <v>0</v>
      </c>
      <c r="V34" s="220">
        <f>ROUND(E34*U34,2)</f>
        <v>0</v>
      </c>
      <c r="W34" s="220"/>
      <c r="X34" s="220" t="s">
        <v>760</v>
      </c>
      <c r="Y34" s="220" t="s">
        <v>197</v>
      </c>
      <c r="Z34" s="209"/>
      <c r="AA34" s="209"/>
      <c r="AB34" s="209"/>
      <c r="AC34" s="209"/>
      <c r="AD34" s="209"/>
      <c r="AE34" s="209"/>
      <c r="AF34" s="209"/>
      <c r="AG34" s="209" t="s">
        <v>761</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2" x14ac:dyDescent="0.2">
      <c r="A35" s="216"/>
      <c r="B35" s="217"/>
      <c r="C35" s="264" t="s">
        <v>1155</v>
      </c>
      <c r="D35" s="263"/>
      <c r="E35" s="263"/>
      <c r="F35" s="263"/>
      <c r="G35" s="263"/>
      <c r="H35" s="220"/>
      <c r="I35" s="220"/>
      <c r="J35" s="220"/>
      <c r="K35" s="220"/>
      <c r="L35" s="220"/>
      <c r="M35" s="220"/>
      <c r="N35" s="219"/>
      <c r="O35" s="219"/>
      <c r="P35" s="219"/>
      <c r="Q35" s="219"/>
      <c r="R35" s="220"/>
      <c r="S35" s="220"/>
      <c r="T35" s="220"/>
      <c r="U35" s="220"/>
      <c r="V35" s="220"/>
      <c r="W35" s="220"/>
      <c r="X35" s="220"/>
      <c r="Y35" s="220"/>
      <c r="Z35" s="209"/>
      <c r="AA35" s="209"/>
      <c r="AB35" s="209"/>
      <c r="AC35" s="209"/>
      <c r="AD35" s="209"/>
      <c r="AE35" s="209"/>
      <c r="AF35" s="209"/>
      <c r="AG35" s="209" t="s">
        <v>1144</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x14ac:dyDescent="0.2">
      <c r="A36" s="223" t="s">
        <v>190</v>
      </c>
      <c r="B36" s="224" t="s">
        <v>123</v>
      </c>
      <c r="C36" s="242" t="s">
        <v>124</v>
      </c>
      <c r="D36" s="225"/>
      <c r="E36" s="226"/>
      <c r="F36" s="227"/>
      <c r="G36" s="227">
        <f>SUMIF(AG37:AG46,"&lt;&gt;NOR",G37:G46)</f>
        <v>0</v>
      </c>
      <c r="H36" s="227"/>
      <c r="I36" s="227">
        <f>SUM(I37:I46)</f>
        <v>0</v>
      </c>
      <c r="J36" s="227"/>
      <c r="K36" s="227">
        <f>SUM(K37:K46)</f>
        <v>0</v>
      </c>
      <c r="L36" s="227"/>
      <c r="M36" s="227">
        <f>SUM(M37:M46)</f>
        <v>0</v>
      </c>
      <c r="N36" s="226"/>
      <c r="O36" s="226">
        <f>SUM(O37:O46)</f>
        <v>0.2</v>
      </c>
      <c r="P36" s="226"/>
      <c r="Q36" s="226">
        <f>SUM(Q37:Q46)</f>
        <v>0</v>
      </c>
      <c r="R36" s="227"/>
      <c r="S36" s="227"/>
      <c r="T36" s="228"/>
      <c r="U36" s="222"/>
      <c r="V36" s="222">
        <f>SUM(V37:V46)</f>
        <v>140.95999999999998</v>
      </c>
      <c r="W36" s="222"/>
      <c r="X36" s="222"/>
      <c r="Y36" s="222"/>
      <c r="AG36" t="s">
        <v>191</v>
      </c>
    </row>
    <row r="37" spans="1:60" outlineLevel="1" x14ac:dyDescent="0.2">
      <c r="A37" s="250">
        <v>17</v>
      </c>
      <c r="B37" s="251" t="s">
        <v>1018</v>
      </c>
      <c r="C37" s="258" t="s">
        <v>1019</v>
      </c>
      <c r="D37" s="252" t="s">
        <v>333</v>
      </c>
      <c r="E37" s="253">
        <v>206</v>
      </c>
      <c r="F37" s="254"/>
      <c r="G37" s="255">
        <f>ROUND(E37*F37,2)</f>
        <v>0</v>
      </c>
      <c r="H37" s="254"/>
      <c r="I37" s="255">
        <f>ROUND(E37*H37,2)</f>
        <v>0</v>
      </c>
      <c r="J37" s="254"/>
      <c r="K37" s="255">
        <f>ROUND(E37*J37,2)</f>
        <v>0</v>
      </c>
      <c r="L37" s="255">
        <v>21</v>
      </c>
      <c r="M37" s="255">
        <f>G37*(1+L37/100)</f>
        <v>0</v>
      </c>
      <c r="N37" s="253">
        <v>1.0000000000000001E-5</v>
      </c>
      <c r="O37" s="253">
        <f>ROUND(E37*N37,2)</f>
        <v>0</v>
      </c>
      <c r="P37" s="253">
        <v>0</v>
      </c>
      <c r="Q37" s="253">
        <f>ROUND(E37*P37,2)</f>
        <v>0</v>
      </c>
      <c r="R37" s="255"/>
      <c r="S37" s="255" t="s">
        <v>195</v>
      </c>
      <c r="T37" s="256" t="s">
        <v>196</v>
      </c>
      <c r="U37" s="220">
        <v>6.2E-2</v>
      </c>
      <c r="V37" s="220">
        <f>ROUND(E37*U37,2)</f>
        <v>12.77</v>
      </c>
      <c r="W37" s="220"/>
      <c r="X37" s="220" t="s">
        <v>231</v>
      </c>
      <c r="Y37" s="220" t="s">
        <v>197</v>
      </c>
      <c r="Z37" s="209"/>
      <c r="AA37" s="209"/>
      <c r="AB37" s="209"/>
      <c r="AC37" s="209"/>
      <c r="AD37" s="209"/>
      <c r="AE37" s="209"/>
      <c r="AF37" s="209"/>
      <c r="AG37" s="209" t="s">
        <v>232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50">
        <v>18</v>
      </c>
      <c r="B38" s="251" t="s">
        <v>1156</v>
      </c>
      <c r="C38" s="258" t="s">
        <v>1157</v>
      </c>
      <c r="D38" s="252" t="s">
        <v>333</v>
      </c>
      <c r="E38" s="253">
        <v>2</v>
      </c>
      <c r="F38" s="254"/>
      <c r="G38" s="255">
        <f>ROUND(E38*F38,2)</f>
        <v>0</v>
      </c>
      <c r="H38" s="254"/>
      <c r="I38" s="255">
        <f>ROUND(E38*H38,2)</f>
        <v>0</v>
      </c>
      <c r="J38" s="254"/>
      <c r="K38" s="255">
        <f>ROUND(E38*J38,2)</f>
        <v>0</v>
      </c>
      <c r="L38" s="255">
        <v>21</v>
      </c>
      <c r="M38" s="255">
        <f>G38*(1+L38/100)</f>
        <v>0</v>
      </c>
      <c r="N38" s="253">
        <v>7.4000000000000003E-3</v>
      </c>
      <c r="O38" s="253">
        <f>ROUND(E38*N38,2)</f>
        <v>0.01</v>
      </c>
      <c r="P38" s="253">
        <v>0</v>
      </c>
      <c r="Q38" s="253">
        <f>ROUND(E38*P38,2)</f>
        <v>0</v>
      </c>
      <c r="R38" s="255"/>
      <c r="S38" s="255" t="s">
        <v>195</v>
      </c>
      <c r="T38" s="256" t="s">
        <v>196</v>
      </c>
      <c r="U38" s="220">
        <v>0.42099999999999999</v>
      </c>
      <c r="V38" s="220">
        <f>ROUND(E38*U38,2)</f>
        <v>0.84</v>
      </c>
      <c r="W38" s="220"/>
      <c r="X38" s="220" t="s">
        <v>231</v>
      </c>
      <c r="Y38" s="220" t="s">
        <v>197</v>
      </c>
      <c r="Z38" s="209"/>
      <c r="AA38" s="209"/>
      <c r="AB38" s="209"/>
      <c r="AC38" s="209"/>
      <c r="AD38" s="209"/>
      <c r="AE38" s="209"/>
      <c r="AF38" s="209"/>
      <c r="AG38" s="209" t="s">
        <v>232</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2.5" outlineLevel="1" x14ac:dyDescent="0.2">
      <c r="A39" s="250">
        <v>19</v>
      </c>
      <c r="B39" s="251" t="s">
        <v>1158</v>
      </c>
      <c r="C39" s="258" t="s">
        <v>1159</v>
      </c>
      <c r="D39" s="252" t="s">
        <v>333</v>
      </c>
      <c r="E39" s="253">
        <v>120</v>
      </c>
      <c r="F39" s="254"/>
      <c r="G39" s="255">
        <f>ROUND(E39*F39,2)</f>
        <v>0</v>
      </c>
      <c r="H39" s="254"/>
      <c r="I39" s="255">
        <f>ROUND(E39*H39,2)</f>
        <v>0</v>
      </c>
      <c r="J39" s="254"/>
      <c r="K39" s="255">
        <f>ROUND(E39*J39,2)</f>
        <v>0</v>
      </c>
      <c r="L39" s="255">
        <v>21</v>
      </c>
      <c r="M39" s="255">
        <f>G39*(1+L39/100)</f>
        <v>0</v>
      </c>
      <c r="N39" s="253">
        <v>6.8000000000000005E-4</v>
      </c>
      <c r="O39" s="253">
        <f>ROUND(E39*N39,2)</f>
        <v>0.08</v>
      </c>
      <c r="P39" s="253">
        <v>0</v>
      </c>
      <c r="Q39" s="253">
        <f>ROUND(E39*P39,2)</f>
        <v>0</v>
      </c>
      <c r="R39" s="255"/>
      <c r="S39" s="255" t="s">
        <v>195</v>
      </c>
      <c r="T39" s="256" t="s">
        <v>196</v>
      </c>
      <c r="U39" s="220">
        <v>0.23899999999999999</v>
      </c>
      <c r="V39" s="220">
        <f>ROUND(E39*U39,2)</f>
        <v>28.68</v>
      </c>
      <c r="W39" s="220"/>
      <c r="X39" s="220" t="s">
        <v>231</v>
      </c>
      <c r="Y39" s="220" t="s">
        <v>197</v>
      </c>
      <c r="Z39" s="209"/>
      <c r="AA39" s="209"/>
      <c r="AB39" s="209"/>
      <c r="AC39" s="209"/>
      <c r="AD39" s="209"/>
      <c r="AE39" s="209"/>
      <c r="AF39" s="209"/>
      <c r="AG39" s="209" t="s">
        <v>232</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50">
        <v>20</v>
      </c>
      <c r="B40" s="251" t="s">
        <v>1160</v>
      </c>
      <c r="C40" s="258" t="s">
        <v>1161</v>
      </c>
      <c r="D40" s="252" t="s">
        <v>333</v>
      </c>
      <c r="E40" s="253">
        <v>20</v>
      </c>
      <c r="F40" s="254"/>
      <c r="G40" s="255">
        <f>ROUND(E40*F40,2)</f>
        <v>0</v>
      </c>
      <c r="H40" s="254"/>
      <c r="I40" s="255">
        <f>ROUND(E40*H40,2)</f>
        <v>0</v>
      </c>
      <c r="J40" s="254"/>
      <c r="K40" s="255">
        <f>ROUND(E40*J40,2)</f>
        <v>0</v>
      </c>
      <c r="L40" s="255">
        <v>21</v>
      </c>
      <c r="M40" s="255">
        <f>G40*(1+L40/100)</f>
        <v>0</v>
      </c>
      <c r="N40" s="253">
        <v>7.9000000000000001E-4</v>
      </c>
      <c r="O40" s="253">
        <f>ROUND(E40*N40,2)</f>
        <v>0.02</v>
      </c>
      <c r="P40" s="253">
        <v>0</v>
      </c>
      <c r="Q40" s="253">
        <f>ROUND(E40*P40,2)</f>
        <v>0</v>
      </c>
      <c r="R40" s="255"/>
      <c r="S40" s="255" t="s">
        <v>195</v>
      </c>
      <c r="T40" s="256" t="s">
        <v>196</v>
      </c>
      <c r="U40" s="220">
        <v>0.23899999999999999</v>
      </c>
      <c r="V40" s="220">
        <f>ROUND(E40*U40,2)</f>
        <v>4.78</v>
      </c>
      <c r="W40" s="220"/>
      <c r="X40" s="220" t="s">
        <v>231</v>
      </c>
      <c r="Y40" s="220" t="s">
        <v>197</v>
      </c>
      <c r="Z40" s="209"/>
      <c r="AA40" s="209"/>
      <c r="AB40" s="209"/>
      <c r="AC40" s="209"/>
      <c r="AD40" s="209"/>
      <c r="AE40" s="209"/>
      <c r="AF40" s="209"/>
      <c r="AG40" s="209" t="s">
        <v>232</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2.5" outlineLevel="1" x14ac:dyDescent="0.2">
      <c r="A41" s="250">
        <v>21</v>
      </c>
      <c r="B41" s="251" t="s">
        <v>1162</v>
      </c>
      <c r="C41" s="258" t="s">
        <v>1163</v>
      </c>
      <c r="D41" s="252" t="s">
        <v>333</v>
      </c>
      <c r="E41" s="253">
        <v>29</v>
      </c>
      <c r="F41" s="254"/>
      <c r="G41" s="255">
        <f>ROUND(E41*F41,2)</f>
        <v>0</v>
      </c>
      <c r="H41" s="254"/>
      <c r="I41" s="255">
        <f>ROUND(E41*H41,2)</f>
        <v>0</v>
      </c>
      <c r="J41" s="254"/>
      <c r="K41" s="255">
        <f>ROUND(E41*J41,2)</f>
        <v>0</v>
      </c>
      <c r="L41" s="255">
        <v>21</v>
      </c>
      <c r="M41" s="255">
        <f>G41*(1+L41/100)</f>
        <v>0</v>
      </c>
      <c r="N41" s="253">
        <v>1.06E-3</v>
      </c>
      <c r="O41" s="253">
        <f>ROUND(E41*N41,2)</f>
        <v>0.03</v>
      </c>
      <c r="P41" s="253">
        <v>0</v>
      </c>
      <c r="Q41" s="253">
        <f>ROUND(E41*P41,2)</f>
        <v>0</v>
      </c>
      <c r="R41" s="255"/>
      <c r="S41" s="255" t="s">
        <v>195</v>
      </c>
      <c r="T41" s="256" t="s">
        <v>196</v>
      </c>
      <c r="U41" s="220">
        <v>0.23899999999999999</v>
      </c>
      <c r="V41" s="220">
        <f>ROUND(E41*U41,2)</f>
        <v>6.93</v>
      </c>
      <c r="W41" s="220"/>
      <c r="X41" s="220" t="s">
        <v>231</v>
      </c>
      <c r="Y41" s="220" t="s">
        <v>197</v>
      </c>
      <c r="Z41" s="209"/>
      <c r="AA41" s="209"/>
      <c r="AB41" s="209"/>
      <c r="AC41" s="209"/>
      <c r="AD41" s="209"/>
      <c r="AE41" s="209"/>
      <c r="AF41" s="209"/>
      <c r="AG41" s="209" t="s">
        <v>232</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2.5" outlineLevel="1" x14ac:dyDescent="0.2">
      <c r="A42" s="250">
        <v>22</v>
      </c>
      <c r="B42" s="251" t="s">
        <v>1164</v>
      </c>
      <c r="C42" s="258" t="s">
        <v>1165</v>
      </c>
      <c r="D42" s="252" t="s">
        <v>333</v>
      </c>
      <c r="E42" s="253">
        <v>35</v>
      </c>
      <c r="F42" s="254"/>
      <c r="G42" s="255">
        <f>ROUND(E42*F42,2)</f>
        <v>0</v>
      </c>
      <c r="H42" s="254"/>
      <c r="I42" s="255">
        <f>ROUND(E42*H42,2)</f>
        <v>0</v>
      </c>
      <c r="J42" s="254"/>
      <c r="K42" s="255">
        <f>ROUND(E42*J42,2)</f>
        <v>0</v>
      </c>
      <c r="L42" s="255">
        <v>21</v>
      </c>
      <c r="M42" s="255">
        <f>G42*(1+L42/100)</f>
        <v>0</v>
      </c>
      <c r="N42" s="253">
        <v>1.5900000000000001E-3</v>
      </c>
      <c r="O42" s="253">
        <f>ROUND(E42*N42,2)</f>
        <v>0.06</v>
      </c>
      <c r="P42" s="253">
        <v>0</v>
      </c>
      <c r="Q42" s="253">
        <f>ROUND(E42*P42,2)</f>
        <v>0</v>
      </c>
      <c r="R42" s="255"/>
      <c r="S42" s="255" t="s">
        <v>195</v>
      </c>
      <c r="T42" s="256" t="s">
        <v>196</v>
      </c>
      <c r="U42" s="220">
        <v>0.23899999999999999</v>
      </c>
      <c r="V42" s="220">
        <f>ROUND(E42*U42,2)</f>
        <v>8.3699999999999992</v>
      </c>
      <c r="W42" s="220"/>
      <c r="X42" s="220" t="s">
        <v>231</v>
      </c>
      <c r="Y42" s="220" t="s">
        <v>197</v>
      </c>
      <c r="Z42" s="209"/>
      <c r="AA42" s="209"/>
      <c r="AB42" s="209"/>
      <c r="AC42" s="209"/>
      <c r="AD42" s="209"/>
      <c r="AE42" s="209"/>
      <c r="AF42" s="209"/>
      <c r="AG42" s="209" t="s">
        <v>232</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50">
        <v>23</v>
      </c>
      <c r="B43" s="251" t="s">
        <v>1166</v>
      </c>
      <c r="C43" s="258" t="s">
        <v>1167</v>
      </c>
      <c r="D43" s="252" t="s">
        <v>333</v>
      </c>
      <c r="E43" s="253">
        <v>206</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195</v>
      </c>
      <c r="T43" s="256" t="s">
        <v>196</v>
      </c>
      <c r="U43" s="220">
        <v>3.2000000000000001E-2</v>
      </c>
      <c r="V43" s="220">
        <f>ROUND(E43*U43,2)</f>
        <v>6.59</v>
      </c>
      <c r="W43" s="220"/>
      <c r="X43" s="220" t="s">
        <v>231</v>
      </c>
      <c r="Y43" s="220" t="s">
        <v>197</v>
      </c>
      <c r="Z43" s="209"/>
      <c r="AA43" s="209"/>
      <c r="AB43" s="209"/>
      <c r="AC43" s="209"/>
      <c r="AD43" s="209"/>
      <c r="AE43" s="209"/>
      <c r="AF43" s="209"/>
      <c r="AG43" s="209" t="s">
        <v>232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50">
        <v>24</v>
      </c>
      <c r="B44" s="251" t="s">
        <v>1168</v>
      </c>
      <c r="C44" s="258" t="s">
        <v>1169</v>
      </c>
      <c r="D44" s="252" t="s">
        <v>412</v>
      </c>
      <c r="E44" s="253">
        <v>1</v>
      </c>
      <c r="F44" s="254"/>
      <c r="G44" s="255">
        <f>ROUND(E44*F44,2)</f>
        <v>0</v>
      </c>
      <c r="H44" s="254"/>
      <c r="I44" s="255">
        <f>ROUND(E44*H44,2)</f>
        <v>0</v>
      </c>
      <c r="J44" s="254"/>
      <c r="K44" s="255">
        <f>ROUND(E44*J44,2)</f>
        <v>0</v>
      </c>
      <c r="L44" s="255">
        <v>21</v>
      </c>
      <c r="M44" s="255">
        <f>G44*(1+L44/100)</f>
        <v>0</v>
      </c>
      <c r="N44" s="253">
        <v>0</v>
      </c>
      <c r="O44" s="253">
        <f>ROUND(E44*N44,2)</f>
        <v>0</v>
      </c>
      <c r="P44" s="253">
        <v>0</v>
      </c>
      <c r="Q44" s="253">
        <f>ROUND(E44*P44,2)</f>
        <v>0</v>
      </c>
      <c r="R44" s="255"/>
      <c r="S44" s="255" t="s">
        <v>195</v>
      </c>
      <c r="T44" s="256" t="s">
        <v>196</v>
      </c>
      <c r="U44" s="220">
        <v>0</v>
      </c>
      <c r="V44" s="220">
        <f>ROUND(E44*U44,2)</f>
        <v>0</v>
      </c>
      <c r="W44" s="220"/>
      <c r="X44" s="220" t="s">
        <v>231</v>
      </c>
      <c r="Y44" s="220" t="s">
        <v>197</v>
      </c>
      <c r="Z44" s="209"/>
      <c r="AA44" s="209"/>
      <c r="AB44" s="209"/>
      <c r="AC44" s="209"/>
      <c r="AD44" s="209"/>
      <c r="AE44" s="209"/>
      <c r="AF44" s="209"/>
      <c r="AG44" s="209" t="s">
        <v>232</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33">
        <v>25</v>
      </c>
      <c r="B45" s="234" t="s">
        <v>1170</v>
      </c>
      <c r="C45" s="243" t="s">
        <v>1171</v>
      </c>
      <c r="D45" s="235" t="s">
        <v>1119</v>
      </c>
      <c r="E45" s="236">
        <v>72</v>
      </c>
      <c r="F45" s="237"/>
      <c r="G45" s="238">
        <f>ROUND(E45*F45,2)</f>
        <v>0</v>
      </c>
      <c r="H45" s="237"/>
      <c r="I45" s="238">
        <f>ROUND(E45*H45,2)</f>
        <v>0</v>
      </c>
      <c r="J45" s="237"/>
      <c r="K45" s="238">
        <f>ROUND(E45*J45,2)</f>
        <v>0</v>
      </c>
      <c r="L45" s="238">
        <v>21</v>
      </c>
      <c r="M45" s="238">
        <f>G45*(1+L45/100)</f>
        <v>0</v>
      </c>
      <c r="N45" s="236">
        <v>0</v>
      </c>
      <c r="O45" s="236">
        <f>ROUND(E45*N45,2)</f>
        <v>0</v>
      </c>
      <c r="P45" s="236">
        <v>0</v>
      </c>
      <c r="Q45" s="236">
        <f>ROUND(E45*P45,2)</f>
        <v>0</v>
      </c>
      <c r="R45" s="238"/>
      <c r="S45" s="238" t="s">
        <v>195</v>
      </c>
      <c r="T45" s="239" t="s">
        <v>196</v>
      </c>
      <c r="U45" s="220">
        <v>1</v>
      </c>
      <c r="V45" s="220">
        <f>ROUND(E45*U45,2)</f>
        <v>72</v>
      </c>
      <c r="W45" s="220"/>
      <c r="X45" s="220" t="s">
        <v>1120</v>
      </c>
      <c r="Y45" s="220" t="s">
        <v>197</v>
      </c>
      <c r="Z45" s="209"/>
      <c r="AA45" s="209"/>
      <c r="AB45" s="209"/>
      <c r="AC45" s="209"/>
      <c r="AD45" s="209"/>
      <c r="AE45" s="209"/>
      <c r="AF45" s="209"/>
      <c r="AG45" s="209" t="s">
        <v>1121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v>26</v>
      </c>
      <c r="B46" s="217" t="s">
        <v>1172</v>
      </c>
      <c r="C46" s="262" t="s">
        <v>1173</v>
      </c>
      <c r="D46" s="218" t="s">
        <v>0</v>
      </c>
      <c r="E46" s="260"/>
      <c r="F46" s="221"/>
      <c r="G46" s="220">
        <f>ROUND(E46*F46,2)</f>
        <v>0</v>
      </c>
      <c r="H46" s="221"/>
      <c r="I46" s="220">
        <f>ROUND(E46*H46,2)</f>
        <v>0</v>
      </c>
      <c r="J46" s="221"/>
      <c r="K46" s="220">
        <f>ROUND(E46*J46,2)</f>
        <v>0</v>
      </c>
      <c r="L46" s="220">
        <v>21</v>
      </c>
      <c r="M46" s="220">
        <f>G46*(1+L46/100)</f>
        <v>0</v>
      </c>
      <c r="N46" s="219">
        <v>0</v>
      </c>
      <c r="O46" s="219">
        <f>ROUND(E46*N46,2)</f>
        <v>0</v>
      </c>
      <c r="P46" s="219">
        <v>0</v>
      </c>
      <c r="Q46" s="219">
        <f>ROUND(E46*P46,2)</f>
        <v>0</v>
      </c>
      <c r="R46" s="220" t="s">
        <v>1154</v>
      </c>
      <c r="S46" s="220" t="s">
        <v>759</v>
      </c>
      <c r="T46" s="220" t="s">
        <v>196</v>
      </c>
      <c r="U46" s="220">
        <v>0</v>
      </c>
      <c r="V46" s="220">
        <f>ROUND(E46*U46,2)</f>
        <v>0</v>
      </c>
      <c r="W46" s="220"/>
      <c r="X46" s="220" t="s">
        <v>760</v>
      </c>
      <c r="Y46" s="220" t="s">
        <v>197</v>
      </c>
      <c r="Z46" s="209"/>
      <c r="AA46" s="209"/>
      <c r="AB46" s="209"/>
      <c r="AC46" s="209"/>
      <c r="AD46" s="209"/>
      <c r="AE46" s="209"/>
      <c r="AF46" s="209"/>
      <c r="AG46" s="209" t="s">
        <v>761</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x14ac:dyDescent="0.2">
      <c r="A47" s="223" t="s">
        <v>190</v>
      </c>
      <c r="B47" s="224" t="s">
        <v>125</v>
      </c>
      <c r="C47" s="242" t="s">
        <v>126</v>
      </c>
      <c r="D47" s="225"/>
      <c r="E47" s="226"/>
      <c r="F47" s="227"/>
      <c r="G47" s="227">
        <f>SUMIF(AG48:AG64,"&lt;&gt;NOR",G48:G64)</f>
        <v>0</v>
      </c>
      <c r="H47" s="227"/>
      <c r="I47" s="227">
        <f>SUM(I48:I64)</f>
        <v>0</v>
      </c>
      <c r="J47" s="227"/>
      <c r="K47" s="227">
        <f>SUM(K48:K64)</f>
        <v>0</v>
      </c>
      <c r="L47" s="227"/>
      <c r="M47" s="227">
        <f>SUM(M48:M64)</f>
        <v>0</v>
      </c>
      <c r="N47" s="226"/>
      <c r="O47" s="226">
        <f>SUM(O48:O64)</f>
        <v>0.01</v>
      </c>
      <c r="P47" s="226"/>
      <c r="Q47" s="226">
        <f>SUM(Q48:Q64)</f>
        <v>0</v>
      </c>
      <c r="R47" s="227"/>
      <c r="S47" s="227"/>
      <c r="T47" s="228"/>
      <c r="U47" s="222"/>
      <c r="V47" s="222">
        <f>SUM(V48:V64)</f>
        <v>11.729999999999999</v>
      </c>
      <c r="W47" s="222"/>
      <c r="X47" s="222"/>
      <c r="Y47" s="222"/>
      <c r="AG47" t="s">
        <v>191</v>
      </c>
    </row>
    <row r="48" spans="1:60" ht="22.5" outlineLevel="1" x14ac:dyDescent="0.2">
      <c r="A48" s="250">
        <v>27</v>
      </c>
      <c r="B48" s="251" t="s">
        <v>1174</v>
      </c>
      <c r="C48" s="258" t="s">
        <v>1175</v>
      </c>
      <c r="D48" s="252" t="s">
        <v>291</v>
      </c>
      <c r="E48" s="253">
        <v>1</v>
      </c>
      <c r="F48" s="254"/>
      <c r="G48" s="255">
        <f>ROUND(E48*F48,2)</f>
        <v>0</v>
      </c>
      <c r="H48" s="254"/>
      <c r="I48" s="255">
        <f>ROUND(E48*H48,2)</f>
        <v>0</v>
      </c>
      <c r="J48" s="254"/>
      <c r="K48" s="255">
        <f>ROUND(E48*J48,2)</f>
        <v>0</v>
      </c>
      <c r="L48" s="255">
        <v>21</v>
      </c>
      <c r="M48" s="255">
        <f>G48*(1+L48/100)</f>
        <v>0</v>
      </c>
      <c r="N48" s="253">
        <v>5.6999999999999998E-4</v>
      </c>
      <c r="O48" s="253">
        <f>ROUND(E48*N48,2)</f>
        <v>0</v>
      </c>
      <c r="P48" s="253">
        <v>0</v>
      </c>
      <c r="Q48" s="253">
        <f>ROUND(E48*P48,2)</f>
        <v>0</v>
      </c>
      <c r="R48" s="255"/>
      <c r="S48" s="255" t="s">
        <v>195</v>
      </c>
      <c r="T48" s="256" t="s">
        <v>196</v>
      </c>
      <c r="U48" s="220">
        <v>0.22700000000000001</v>
      </c>
      <c r="V48" s="220">
        <f>ROUND(E48*U48,2)</f>
        <v>0.23</v>
      </c>
      <c r="W48" s="220"/>
      <c r="X48" s="220" t="s">
        <v>231</v>
      </c>
      <c r="Y48" s="220" t="s">
        <v>197</v>
      </c>
      <c r="Z48" s="209"/>
      <c r="AA48" s="209"/>
      <c r="AB48" s="209"/>
      <c r="AC48" s="209"/>
      <c r="AD48" s="209"/>
      <c r="AE48" s="209"/>
      <c r="AF48" s="209"/>
      <c r="AG48" s="209" t="s">
        <v>232</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50">
        <v>28</v>
      </c>
      <c r="B49" s="251" t="s">
        <v>1176</v>
      </c>
      <c r="C49" s="258" t="s">
        <v>1177</v>
      </c>
      <c r="D49" s="252" t="s">
        <v>291</v>
      </c>
      <c r="E49" s="253">
        <v>9</v>
      </c>
      <c r="F49" s="254"/>
      <c r="G49" s="255">
        <f>ROUND(E49*F49,2)</f>
        <v>0</v>
      </c>
      <c r="H49" s="254"/>
      <c r="I49" s="255">
        <f>ROUND(E49*H49,2)</f>
        <v>0</v>
      </c>
      <c r="J49" s="254"/>
      <c r="K49" s="255">
        <f>ROUND(E49*J49,2)</f>
        <v>0</v>
      </c>
      <c r="L49" s="255">
        <v>21</v>
      </c>
      <c r="M49" s="255">
        <f>G49*(1+L49/100)</f>
        <v>0</v>
      </c>
      <c r="N49" s="253">
        <v>0</v>
      </c>
      <c r="O49" s="253">
        <f>ROUND(E49*N49,2)</f>
        <v>0</v>
      </c>
      <c r="P49" s="253">
        <v>0</v>
      </c>
      <c r="Q49" s="253">
        <f>ROUND(E49*P49,2)</f>
        <v>0</v>
      </c>
      <c r="R49" s="255"/>
      <c r="S49" s="255" t="s">
        <v>195</v>
      </c>
      <c r="T49" s="256" t="s">
        <v>196</v>
      </c>
      <c r="U49" s="220">
        <v>5.0999999999999997E-2</v>
      </c>
      <c r="V49" s="220">
        <f>ROUND(E49*U49,2)</f>
        <v>0.46</v>
      </c>
      <c r="W49" s="220"/>
      <c r="X49" s="220" t="s">
        <v>231</v>
      </c>
      <c r="Y49" s="220" t="s">
        <v>197</v>
      </c>
      <c r="Z49" s="209"/>
      <c r="AA49" s="209"/>
      <c r="AB49" s="209"/>
      <c r="AC49" s="209"/>
      <c r="AD49" s="209"/>
      <c r="AE49" s="209"/>
      <c r="AF49" s="209"/>
      <c r="AG49" s="209" t="s">
        <v>232</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50">
        <v>29</v>
      </c>
      <c r="B50" s="251" t="s">
        <v>1178</v>
      </c>
      <c r="C50" s="258" t="s">
        <v>1179</v>
      </c>
      <c r="D50" s="252" t="s">
        <v>291</v>
      </c>
      <c r="E50" s="253">
        <v>5</v>
      </c>
      <c r="F50" s="254"/>
      <c r="G50" s="255">
        <f>ROUND(E50*F50,2)</f>
        <v>0</v>
      </c>
      <c r="H50" s="254"/>
      <c r="I50" s="255">
        <f>ROUND(E50*H50,2)</f>
        <v>0</v>
      </c>
      <c r="J50" s="254"/>
      <c r="K50" s="255">
        <f>ROUND(E50*J50,2)</f>
        <v>0</v>
      </c>
      <c r="L50" s="255">
        <v>21</v>
      </c>
      <c r="M50" s="255">
        <f>G50*(1+L50/100)</f>
        <v>0</v>
      </c>
      <c r="N50" s="253">
        <v>0</v>
      </c>
      <c r="O50" s="253">
        <f>ROUND(E50*N50,2)</f>
        <v>0</v>
      </c>
      <c r="P50" s="253">
        <v>0</v>
      </c>
      <c r="Q50" s="253">
        <f>ROUND(E50*P50,2)</f>
        <v>0</v>
      </c>
      <c r="R50" s="255"/>
      <c r="S50" s="255" t="s">
        <v>195</v>
      </c>
      <c r="T50" s="256" t="s">
        <v>196</v>
      </c>
      <c r="U50" s="220">
        <v>0.16500000000000001</v>
      </c>
      <c r="V50" s="220">
        <f>ROUND(E50*U50,2)</f>
        <v>0.83</v>
      </c>
      <c r="W50" s="220"/>
      <c r="X50" s="220" t="s">
        <v>231</v>
      </c>
      <c r="Y50" s="220" t="s">
        <v>197</v>
      </c>
      <c r="Z50" s="209"/>
      <c r="AA50" s="209"/>
      <c r="AB50" s="209"/>
      <c r="AC50" s="209"/>
      <c r="AD50" s="209"/>
      <c r="AE50" s="209"/>
      <c r="AF50" s="209"/>
      <c r="AG50" s="209" t="s">
        <v>232</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50">
        <v>30</v>
      </c>
      <c r="B51" s="251" t="s">
        <v>1180</v>
      </c>
      <c r="C51" s="258" t="s">
        <v>1181</v>
      </c>
      <c r="D51" s="252" t="s">
        <v>291</v>
      </c>
      <c r="E51" s="253">
        <v>15</v>
      </c>
      <c r="F51" s="254"/>
      <c r="G51" s="255">
        <f>ROUND(E51*F51,2)</f>
        <v>0</v>
      </c>
      <c r="H51" s="254"/>
      <c r="I51" s="255">
        <f>ROUND(E51*H51,2)</f>
        <v>0</v>
      </c>
      <c r="J51" s="254"/>
      <c r="K51" s="255">
        <f>ROUND(E51*J51,2)</f>
        <v>0</v>
      </c>
      <c r="L51" s="255">
        <v>21</v>
      </c>
      <c r="M51" s="255">
        <f>G51*(1+L51/100)</f>
        <v>0</v>
      </c>
      <c r="N51" s="253">
        <v>0</v>
      </c>
      <c r="O51" s="253">
        <f>ROUND(E51*N51,2)</f>
        <v>0</v>
      </c>
      <c r="P51" s="253">
        <v>0</v>
      </c>
      <c r="Q51" s="253">
        <f>ROUND(E51*P51,2)</f>
        <v>0</v>
      </c>
      <c r="R51" s="255"/>
      <c r="S51" s="255" t="s">
        <v>195</v>
      </c>
      <c r="T51" s="256" t="s">
        <v>196</v>
      </c>
      <c r="U51" s="220">
        <v>0.22700000000000001</v>
      </c>
      <c r="V51" s="220">
        <f>ROUND(E51*U51,2)</f>
        <v>3.41</v>
      </c>
      <c r="W51" s="220"/>
      <c r="X51" s="220" t="s">
        <v>231</v>
      </c>
      <c r="Y51" s="220" t="s">
        <v>197</v>
      </c>
      <c r="Z51" s="209"/>
      <c r="AA51" s="209"/>
      <c r="AB51" s="209"/>
      <c r="AC51" s="209"/>
      <c r="AD51" s="209"/>
      <c r="AE51" s="209"/>
      <c r="AF51" s="209"/>
      <c r="AG51" s="209" t="s">
        <v>232</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50">
        <v>31</v>
      </c>
      <c r="B52" s="251" t="s">
        <v>1182</v>
      </c>
      <c r="C52" s="258" t="s">
        <v>1183</v>
      </c>
      <c r="D52" s="252" t="s">
        <v>291</v>
      </c>
      <c r="E52" s="253">
        <v>4</v>
      </c>
      <c r="F52" s="254"/>
      <c r="G52" s="255">
        <f>ROUND(E52*F52,2)</f>
        <v>0</v>
      </c>
      <c r="H52" s="254"/>
      <c r="I52" s="255">
        <f>ROUND(E52*H52,2)</f>
        <v>0</v>
      </c>
      <c r="J52" s="254"/>
      <c r="K52" s="255">
        <f>ROUND(E52*J52,2)</f>
        <v>0</v>
      </c>
      <c r="L52" s="255">
        <v>21</v>
      </c>
      <c r="M52" s="255">
        <f>G52*(1+L52/100)</f>
        <v>0</v>
      </c>
      <c r="N52" s="253">
        <v>1E-4</v>
      </c>
      <c r="O52" s="253">
        <f>ROUND(E52*N52,2)</f>
        <v>0</v>
      </c>
      <c r="P52" s="253">
        <v>0</v>
      </c>
      <c r="Q52" s="253">
        <f>ROUND(E52*P52,2)</f>
        <v>0</v>
      </c>
      <c r="R52" s="255"/>
      <c r="S52" s="255" t="s">
        <v>195</v>
      </c>
      <c r="T52" s="256" t="s">
        <v>196</v>
      </c>
      <c r="U52" s="220">
        <v>6.2E-2</v>
      </c>
      <c r="V52" s="220">
        <f>ROUND(E52*U52,2)</f>
        <v>0.25</v>
      </c>
      <c r="W52" s="220"/>
      <c r="X52" s="220" t="s">
        <v>231</v>
      </c>
      <c r="Y52" s="220" t="s">
        <v>197</v>
      </c>
      <c r="Z52" s="209"/>
      <c r="AA52" s="209"/>
      <c r="AB52" s="209"/>
      <c r="AC52" s="209"/>
      <c r="AD52" s="209"/>
      <c r="AE52" s="209"/>
      <c r="AF52" s="209"/>
      <c r="AG52" s="209" t="s">
        <v>232</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2.5" outlineLevel="1" x14ac:dyDescent="0.2">
      <c r="A53" s="250">
        <v>32</v>
      </c>
      <c r="B53" s="251" t="s">
        <v>1184</v>
      </c>
      <c r="C53" s="258" t="s">
        <v>1185</v>
      </c>
      <c r="D53" s="252" t="s">
        <v>291</v>
      </c>
      <c r="E53" s="253">
        <v>1</v>
      </c>
      <c r="F53" s="254"/>
      <c r="G53" s="255">
        <f>ROUND(E53*F53,2)</f>
        <v>0</v>
      </c>
      <c r="H53" s="254"/>
      <c r="I53" s="255">
        <f>ROUND(E53*H53,2)</f>
        <v>0</v>
      </c>
      <c r="J53" s="254"/>
      <c r="K53" s="255">
        <f>ROUND(E53*J53,2)</f>
        <v>0</v>
      </c>
      <c r="L53" s="255">
        <v>21</v>
      </c>
      <c r="M53" s="255">
        <f>G53*(1+L53/100)</f>
        <v>0</v>
      </c>
      <c r="N53" s="253">
        <v>6.4999999999999997E-4</v>
      </c>
      <c r="O53" s="253">
        <f>ROUND(E53*N53,2)</f>
        <v>0</v>
      </c>
      <c r="P53" s="253">
        <v>0</v>
      </c>
      <c r="Q53" s="253">
        <f>ROUND(E53*P53,2)</f>
        <v>0</v>
      </c>
      <c r="R53" s="255"/>
      <c r="S53" s="255" t="s">
        <v>195</v>
      </c>
      <c r="T53" s="256" t="s">
        <v>196</v>
      </c>
      <c r="U53" s="220">
        <v>0.20699999999999999</v>
      </c>
      <c r="V53" s="220">
        <f>ROUND(E53*U53,2)</f>
        <v>0.21</v>
      </c>
      <c r="W53" s="220"/>
      <c r="X53" s="220" t="s">
        <v>231</v>
      </c>
      <c r="Y53" s="220" t="s">
        <v>197</v>
      </c>
      <c r="Z53" s="209"/>
      <c r="AA53" s="209"/>
      <c r="AB53" s="209"/>
      <c r="AC53" s="209"/>
      <c r="AD53" s="209"/>
      <c r="AE53" s="209"/>
      <c r="AF53" s="209"/>
      <c r="AG53" s="209" t="s">
        <v>232</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50">
        <v>33</v>
      </c>
      <c r="B54" s="251" t="s">
        <v>1186</v>
      </c>
      <c r="C54" s="258" t="s">
        <v>1187</v>
      </c>
      <c r="D54" s="252" t="s">
        <v>291</v>
      </c>
      <c r="E54" s="253">
        <v>4</v>
      </c>
      <c r="F54" s="254"/>
      <c r="G54" s="255">
        <f>ROUND(E54*F54,2)</f>
        <v>0</v>
      </c>
      <c r="H54" s="254"/>
      <c r="I54" s="255">
        <f>ROUND(E54*H54,2)</f>
        <v>0</v>
      </c>
      <c r="J54" s="254"/>
      <c r="K54" s="255">
        <f>ROUND(E54*J54,2)</f>
        <v>0</v>
      </c>
      <c r="L54" s="255">
        <v>21</v>
      </c>
      <c r="M54" s="255">
        <f>G54*(1+L54/100)</f>
        <v>0</v>
      </c>
      <c r="N54" s="253">
        <v>2.5999999999999998E-4</v>
      </c>
      <c r="O54" s="253">
        <f>ROUND(E54*N54,2)</f>
        <v>0</v>
      </c>
      <c r="P54" s="253">
        <v>0</v>
      </c>
      <c r="Q54" s="253">
        <f>ROUND(E54*P54,2)</f>
        <v>0</v>
      </c>
      <c r="R54" s="255"/>
      <c r="S54" s="255" t="s">
        <v>195</v>
      </c>
      <c r="T54" s="256" t="s">
        <v>196</v>
      </c>
      <c r="U54" s="220">
        <v>7.1999999999999995E-2</v>
      </c>
      <c r="V54" s="220">
        <f>ROUND(E54*U54,2)</f>
        <v>0.28999999999999998</v>
      </c>
      <c r="W54" s="220"/>
      <c r="X54" s="220" t="s">
        <v>231</v>
      </c>
      <c r="Y54" s="220" t="s">
        <v>197</v>
      </c>
      <c r="Z54" s="209"/>
      <c r="AA54" s="209"/>
      <c r="AB54" s="209"/>
      <c r="AC54" s="209"/>
      <c r="AD54" s="209"/>
      <c r="AE54" s="209"/>
      <c r="AF54" s="209"/>
      <c r="AG54" s="209" t="s">
        <v>232</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50">
        <v>34</v>
      </c>
      <c r="B55" s="251" t="s">
        <v>1188</v>
      </c>
      <c r="C55" s="258" t="s">
        <v>1189</v>
      </c>
      <c r="D55" s="252" t="s">
        <v>291</v>
      </c>
      <c r="E55" s="253">
        <v>5</v>
      </c>
      <c r="F55" s="254"/>
      <c r="G55" s="255">
        <f>ROUND(E55*F55,2)</f>
        <v>0</v>
      </c>
      <c r="H55" s="254"/>
      <c r="I55" s="255">
        <f>ROUND(E55*H55,2)</f>
        <v>0</v>
      </c>
      <c r="J55" s="254"/>
      <c r="K55" s="255">
        <f>ROUND(E55*J55,2)</f>
        <v>0</v>
      </c>
      <c r="L55" s="255">
        <v>21</v>
      </c>
      <c r="M55" s="255">
        <f>G55*(1+L55/100)</f>
        <v>0</v>
      </c>
      <c r="N55" s="253">
        <v>1.8000000000000001E-4</v>
      </c>
      <c r="O55" s="253">
        <f>ROUND(E55*N55,2)</f>
        <v>0</v>
      </c>
      <c r="P55" s="253">
        <v>0</v>
      </c>
      <c r="Q55" s="253">
        <f>ROUND(E55*P55,2)</f>
        <v>0</v>
      </c>
      <c r="R55" s="255"/>
      <c r="S55" s="255" t="s">
        <v>195</v>
      </c>
      <c r="T55" s="256" t="s">
        <v>196</v>
      </c>
      <c r="U55" s="220">
        <v>0.16500000000000001</v>
      </c>
      <c r="V55" s="220">
        <f>ROUND(E55*U55,2)</f>
        <v>0.83</v>
      </c>
      <c r="W55" s="220"/>
      <c r="X55" s="220" t="s">
        <v>231</v>
      </c>
      <c r="Y55" s="220" t="s">
        <v>197</v>
      </c>
      <c r="Z55" s="209"/>
      <c r="AA55" s="209"/>
      <c r="AB55" s="209"/>
      <c r="AC55" s="209"/>
      <c r="AD55" s="209"/>
      <c r="AE55" s="209"/>
      <c r="AF55" s="209"/>
      <c r="AG55" s="209" t="s">
        <v>232</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50">
        <v>35</v>
      </c>
      <c r="B56" s="251" t="s">
        <v>1190</v>
      </c>
      <c r="C56" s="258" t="s">
        <v>1191</v>
      </c>
      <c r="D56" s="252" t="s">
        <v>291</v>
      </c>
      <c r="E56" s="253">
        <v>11</v>
      </c>
      <c r="F56" s="254"/>
      <c r="G56" s="255">
        <f>ROUND(E56*F56,2)</f>
        <v>0</v>
      </c>
      <c r="H56" s="254"/>
      <c r="I56" s="255">
        <f>ROUND(E56*H56,2)</f>
        <v>0</v>
      </c>
      <c r="J56" s="254"/>
      <c r="K56" s="255">
        <f>ROUND(E56*J56,2)</f>
        <v>0</v>
      </c>
      <c r="L56" s="255">
        <v>21</v>
      </c>
      <c r="M56" s="255">
        <f>G56*(1+L56/100)</f>
        <v>0</v>
      </c>
      <c r="N56" s="253">
        <v>4.8000000000000001E-4</v>
      </c>
      <c r="O56" s="253">
        <f>ROUND(E56*N56,2)</f>
        <v>0.01</v>
      </c>
      <c r="P56" s="253">
        <v>0</v>
      </c>
      <c r="Q56" s="253">
        <f>ROUND(E56*P56,2)</f>
        <v>0</v>
      </c>
      <c r="R56" s="255"/>
      <c r="S56" s="255" t="s">
        <v>195</v>
      </c>
      <c r="T56" s="256" t="s">
        <v>196</v>
      </c>
      <c r="U56" s="220">
        <v>0.22700000000000001</v>
      </c>
      <c r="V56" s="220">
        <f>ROUND(E56*U56,2)</f>
        <v>2.5</v>
      </c>
      <c r="W56" s="220"/>
      <c r="X56" s="220" t="s">
        <v>231</v>
      </c>
      <c r="Y56" s="220" t="s">
        <v>197</v>
      </c>
      <c r="Z56" s="209"/>
      <c r="AA56" s="209"/>
      <c r="AB56" s="209"/>
      <c r="AC56" s="209"/>
      <c r="AD56" s="209"/>
      <c r="AE56" s="209"/>
      <c r="AF56" s="209"/>
      <c r="AG56" s="209" t="s">
        <v>232</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50">
        <v>36</v>
      </c>
      <c r="B57" s="251" t="s">
        <v>1192</v>
      </c>
      <c r="C57" s="258" t="s">
        <v>1193</v>
      </c>
      <c r="D57" s="252" t="s">
        <v>291</v>
      </c>
      <c r="E57" s="253">
        <v>2</v>
      </c>
      <c r="F57" s="254"/>
      <c r="G57" s="255">
        <f>ROUND(E57*F57,2)</f>
        <v>0</v>
      </c>
      <c r="H57" s="254"/>
      <c r="I57" s="255">
        <f>ROUND(E57*H57,2)</f>
        <v>0</v>
      </c>
      <c r="J57" s="254"/>
      <c r="K57" s="255">
        <f>ROUND(E57*J57,2)</f>
        <v>0</v>
      </c>
      <c r="L57" s="255">
        <v>21</v>
      </c>
      <c r="M57" s="255">
        <f>G57*(1+L57/100)</f>
        <v>0</v>
      </c>
      <c r="N57" s="253">
        <v>3.4000000000000002E-4</v>
      </c>
      <c r="O57" s="253">
        <f>ROUND(E57*N57,2)</f>
        <v>0</v>
      </c>
      <c r="P57" s="253">
        <v>0</v>
      </c>
      <c r="Q57" s="253">
        <f>ROUND(E57*P57,2)</f>
        <v>0</v>
      </c>
      <c r="R57" s="255"/>
      <c r="S57" s="255" t="s">
        <v>195</v>
      </c>
      <c r="T57" s="256" t="s">
        <v>196</v>
      </c>
      <c r="U57" s="220">
        <v>0.22700000000000001</v>
      </c>
      <c r="V57" s="220">
        <f>ROUND(E57*U57,2)</f>
        <v>0.45</v>
      </c>
      <c r="W57" s="220"/>
      <c r="X57" s="220" t="s">
        <v>231</v>
      </c>
      <c r="Y57" s="220" t="s">
        <v>197</v>
      </c>
      <c r="Z57" s="209"/>
      <c r="AA57" s="209"/>
      <c r="AB57" s="209"/>
      <c r="AC57" s="209"/>
      <c r="AD57" s="209"/>
      <c r="AE57" s="209"/>
      <c r="AF57" s="209"/>
      <c r="AG57" s="209" t="s">
        <v>232</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2.5" outlineLevel="1" x14ac:dyDescent="0.2">
      <c r="A58" s="250">
        <v>37</v>
      </c>
      <c r="B58" s="251" t="s">
        <v>1194</v>
      </c>
      <c r="C58" s="258" t="s">
        <v>1195</v>
      </c>
      <c r="D58" s="252" t="s">
        <v>291</v>
      </c>
      <c r="E58" s="253">
        <v>4</v>
      </c>
      <c r="F58" s="254"/>
      <c r="G58" s="255">
        <f>ROUND(E58*F58,2)</f>
        <v>0</v>
      </c>
      <c r="H58" s="254"/>
      <c r="I58" s="255">
        <f>ROUND(E58*H58,2)</f>
        <v>0</v>
      </c>
      <c r="J58" s="254"/>
      <c r="K58" s="255">
        <f>ROUND(E58*J58,2)</f>
        <v>0</v>
      </c>
      <c r="L58" s="255">
        <v>21</v>
      </c>
      <c r="M58" s="255">
        <f>G58*(1+L58/100)</f>
        <v>0</v>
      </c>
      <c r="N58" s="253">
        <v>4.4999999999999999E-4</v>
      </c>
      <c r="O58" s="253">
        <f>ROUND(E58*N58,2)</f>
        <v>0</v>
      </c>
      <c r="P58" s="253">
        <v>0</v>
      </c>
      <c r="Q58" s="253">
        <f>ROUND(E58*P58,2)</f>
        <v>0</v>
      </c>
      <c r="R58" s="255"/>
      <c r="S58" s="255" t="s">
        <v>195</v>
      </c>
      <c r="T58" s="256" t="s">
        <v>196</v>
      </c>
      <c r="U58" s="220">
        <v>0.16400000000000001</v>
      </c>
      <c r="V58" s="220">
        <f>ROUND(E58*U58,2)</f>
        <v>0.66</v>
      </c>
      <c r="W58" s="220"/>
      <c r="X58" s="220" t="s">
        <v>231</v>
      </c>
      <c r="Y58" s="220" t="s">
        <v>197</v>
      </c>
      <c r="Z58" s="209"/>
      <c r="AA58" s="209"/>
      <c r="AB58" s="209"/>
      <c r="AC58" s="209"/>
      <c r="AD58" s="209"/>
      <c r="AE58" s="209"/>
      <c r="AF58" s="209"/>
      <c r="AG58" s="209" t="s">
        <v>232</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2.5" outlineLevel="1" x14ac:dyDescent="0.2">
      <c r="A59" s="250">
        <v>38</v>
      </c>
      <c r="B59" s="251" t="s">
        <v>1196</v>
      </c>
      <c r="C59" s="258" t="s">
        <v>1197</v>
      </c>
      <c r="D59" s="252" t="s">
        <v>291</v>
      </c>
      <c r="E59" s="253">
        <v>5</v>
      </c>
      <c r="F59" s="254"/>
      <c r="G59" s="255">
        <f>ROUND(E59*F59,2)</f>
        <v>0</v>
      </c>
      <c r="H59" s="254"/>
      <c r="I59" s="255">
        <f>ROUND(E59*H59,2)</f>
        <v>0</v>
      </c>
      <c r="J59" s="254"/>
      <c r="K59" s="255">
        <f>ROUND(E59*J59,2)</f>
        <v>0</v>
      </c>
      <c r="L59" s="255">
        <v>21</v>
      </c>
      <c r="M59" s="255">
        <f>G59*(1+L59/100)</f>
        <v>0</v>
      </c>
      <c r="N59" s="253">
        <v>1.9000000000000001E-4</v>
      </c>
      <c r="O59" s="253">
        <f>ROUND(E59*N59,2)</f>
        <v>0</v>
      </c>
      <c r="P59" s="253">
        <v>0</v>
      </c>
      <c r="Q59" s="253">
        <f>ROUND(E59*P59,2)</f>
        <v>0</v>
      </c>
      <c r="R59" s="255"/>
      <c r="S59" s="255" t="s">
        <v>195</v>
      </c>
      <c r="T59" s="256" t="s">
        <v>196</v>
      </c>
      <c r="U59" s="220">
        <v>8.3000000000000004E-2</v>
      </c>
      <c r="V59" s="220">
        <f>ROUND(E59*U59,2)</f>
        <v>0.42</v>
      </c>
      <c r="W59" s="220"/>
      <c r="X59" s="220" t="s">
        <v>231</v>
      </c>
      <c r="Y59" s="220" t="s">
        <v>197</v>
      </c>
      <c r="Z59" s="209"/>
      <c r="AA59" s="209"/>
      <c r="AB59" s="209"/>
      <c r="AC59" s="209"/>
      <c r="AD59" s="209"/>
      <c r="AE59" s="209"/>
      <c r="AF59" s="209"/>
      <c r="AG59" s="209" t="s">
        <v>232</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50">
        <v>39</v>
      </c>
      <c r="B60" s="251" t="s">
        <v>1198</v>
      </c>
      <c r="C60" s="258" t="s">
        <v>1199</v>
      </c>
      <c r="D60" s="252" t="s">
        <v>291</v>
      </c>
      <c r="E60" s="253">
        <v>1</v>
      </c>
      <c r="F60" s="254"/>
      <c r="G60" s="255">
        <f>ROUND(E60*F60,2)</f>
        <v>0</v>
      </c>
      <c r="H60" s="254"/>
      <c r="I60" s="255">
        <f>ROUND(E60*H60,2)</f>
        <v>0</v>
      </c>
      <c r="J60" s="254"/>
      <c r="K60" s="255">
        <f>ROUND(E60*J60,2)</f>
        <v>0</v>
      </c>
      <c r="L60" s="255">
        <v>21</v>
      </c>
      <c r="M60" s="255">
        <f>G60*(1+L60/100)</f>
        <v>0</v>
      </c>
      <c r="N60" s="253">
        <v>4.6000000000000001E-4</v>
      </c>
      <c r="O60" s="253">
        <f>ROUND(E60*N60,2)</f>
        <v>0</v>
      </c>
      <c r="P60" s="253">
        <v>0</v>
      </c>
      <c r="Q60" s="253">
        <f>ROUND(E60*P60,2)</f>
        <v>0</v>
      </c>
      <c r="R60" s="255"/>
      <c r="S60" s="255" t="s">
        <v>195</v>
      </c>
      <c r="T60" s="256" t="s">
        <v>196</v>
      </c>
      <c r="U60" s="220">
        <v>0.22700000000000001</v>
      </c>
      <c r="V60" s="220">
        <f>ROUND(E60*U60,2)</f>
        <v>0.23</v>
      </c>
      <c r="W60" s="220"/>
      <c r="X60" s="220" t="s">
        <v>231</v>
      </c>
      <c r="Y60" s="220" t="s">
        <v>197</v>
      </c>
      <c r="Z60" s="209"/>
      <c r="AA60" s="209"/>
      <c r="AB60" s="209"/>
      <c r="AC60" s="209"/>
      <c r="AD60" s="209"/>
      <c r="AE60" s="209"/>
      <c r="AF60" s="209"/>
      <c r="AG60" s="209" t="s">
        <v>232</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50">
        <v>40</v>
      </c>
      <c r="B61" s="251" t="s">
        <v>1200</v>
      </c>
      <c r="C61" s="258" t="s">
        <v>1201</v>
      </c>
      <c r="D61" s="252" t="s">
        <v>291</v>
      </c>
      <c r="E61" s="253">
        <v>1</v>
      </c>
      <c r="F61" s="254"/>
      <c r="G61" s="255">
        <f>ROUND(E61*F61,2)</f>
        <v>0</v>
      </c>
      <c r="H61" s="254"/>
      <c r="I61" s="255">
        <f>ROUND(E61*H61,2)</f>
        <v>0</v>
      </c>
      <c r="J61" s="254"/>
      <c r="K61" s="255">
        <f>ROUND(E61*J61,2)</f>
        <v>0</v>
      </c>
      <c r="L61" s="255">
        <v>21</v>
      </c>
      <c r="M61" s="255">
        <f>G61*(1+L61/100)</f>
        <v>0</v>
      </c>
      <c r="N61" s="253">
        <v>2.5699999999999998E-3</v>
      </c>
      <c r="O61" s="253">
        <f>ROUND(E61*N61,2)</f>
        <v>0</v>
      </c>
      <c r="P61" s="253">
        <v>0</v>
      </c>
      <c r="Q61" s="253">
        <f>ROUND(E61*P61,2)</f>
        <v>0</v>
      </c>
      <c r="R61" s="255"/>
      <c r="S61" s="255" t="s">
        <v>195</v>
      </c>
      <c r="T61" s="256" t="s">
        <v>196</v>
      </c>
      <c r="U61" s="220">
        <v>0.433</v>
      </c>
      <c r="V61" s="220">
        <f>ROUND(E61*U61,2)</f>
        <v>0.43</v>
      </c>
      <c r="W61" s="220"/>
      <c r="X61" s="220" t="s">
        <v>231</v>
      </c>
      <c r="Y61" s="220" t="s">
        <v>197</v>
      </c>
      <c r="Z61" s="209"/>
      <c r="AA61" s="209"/>
      <c r="AB61" s="209"/>
      <c r="AC61" s="209"/>
      <c r="AD61" s="209"/>
      <c r="AE61" s="209"/>
      <c r="AF61" s="209"/>
      <c r="AG61" s="209" t="s">
        <v>232</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50">
        <v>41</v>
      </c>
      <c r="B62" s="251" t="s">
        <v>1202</v>
      </c>
      <c r="C62" s="258" t="s">
        <v>1203</v>
      </c>
      <c r="D62" s="252" t="s">
        <v>291</v>
      </c>
      <c r="E62" s="253">
        <v>1</v>
      </c>
      <c r="F62" s="254"/>
      <c r="G62" s="255">
        <f>ROUND(E62*F62,2)</f>
        <v>0</v>
      </c>
      <c r="H62" s="254"/>
      <c r="I62" s="255">
        <f>ROUND(E62*H62,2)</f>
        <v>0</v>
      </c>
      <c r="J62" s="254"/>
      <c r="K62" s="255">
        <f>ROUND(E62*J62,2)</f>
        <v>0</v>
      </c>
      <c r="L62" s="255">
        <v>21</v>
      </c>
      <c r="M62" s="255">
        <f>G62*(1+L62/100)</f>
        <v>0</v>
      </c>
      <c r="N62" s="253">
        <v>2.4000000000000001E-4</v>
      </c>
      <c r="O62" s="253">
        <f>ROUND(E62*N62,2)</f>
        <v>0</v>
      </c>
      <c r="P62" s="253">
        <v>0</v>
      </c>
      <c r="Q62" s="253">
        <f>ROUND(E62*P62,2)</f>
        <v>0</v>
      </c>
      <c r="R62" s="255"/>
      <c r="S62" s="255" t="s">
        <v>195</v>
      </c>
      <c r="T62" s="256" t="s">
        <v>196</v>
      </c>
      <c r="U62" s="220">
        <v>0.27800000000000002</v>
      </c>
      <c r="V62" s="220">
        <f>ROUND(E62*U62,2)</f>
        <v>0.28000000000000003</v>
      </c>
      <c r="W62" s="220"/>
      <c r="X62" s="220" t="s">
        <v>231</v>
      </c>
      <c r="Y62" s="220" t="s">
        <v>197</v>
      </c>
      <c r="Z62" s="209"/>
      <c r="AA62" s="209"/>
      <c r="AB62" s="209"/>
      <c r="AC62" s="209"/>
      <c r="AD62" s="209"/>
      <c r="AE62" s="209"/>
      <c r="AF62" s="209"/>
      <c r="AG62" s="209" t="s">
        <v>232</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50">
        <v>42</v>
      </c>
      <c r="B63" s="251" t="s">
        <v>1204</v>
      </c>
      <c r="C63" s="258" t="s">
        <v>1205</v>
      </c>
      <c r="D63" s="252" t="s">
        <v>291</v>
      </c>
      <c r="E63" s="253">
        <v>1</v>
      </c>
      <c r="F63" s="254"/>
      <c r="G63" s="255">
        <f>ROUND(E63*F63,2)</f>
        <v>0</v>
      </c>
      <c r="H63" s="254"/>
      <c r="I63" s="255">
        <f>ROUND(E63*H63,2)</f>
        <v>0</v>
      </c>
      <c r="J63" s="254"/>
      <c r="K63" s="255">
        <f>ROUND(E63*J63,2)</f>
        <v>0</v>
      </c>
      <c r="L63" s="255">
        <v>21</v>
      </c>
      <c r="M63" s="255">
        <f>G63*(1+L63/100)</f>
        <v>0</v>
      </c>
      <c r="N63" s="253">
        <v>1.4999999999999999E-4</v>
      </c>
      <c r="O63" s="253">
        <f>ROUND(E63*N63,2)</f>
        <v>0</v>
      </c>
      <c r="P63" s="253">
        <v>0</v>
      </c>
      <c r="Q63" s="253">
        <f>ROUND(E63*P63,2)</f>
        <v>0</v>
      </c>
      <c r="R63" s="255"/>
      <c r="S63" s="255" t="s">
        <v>195</v>
      </c>
      <c r="T63" s="256" t="s">
        <v>196</v>
      </c>
      <c r="U63" s="220">
        <v>0.20599999999999999</v>
      </c>
      <c r="V63" s="220">
        <f>ROUND(E63*U63,2)</f>
        <v>0.21</v>
      </c>
      <c r="W63" s="220"/>
      <c r="X63" s="220" t="s">
        <v>231</v>
      </c>
      <c r="Y63" s="220" t="s">
        <v>197</v>
      </c>
      <c r="Z63" s="209"/>
      <c r="AA63" s="209"/>
      <c r="AB63" s="209"/>
      <c r="AC63" s="209"/>
      <c r="AD63" s="209"/>
      <c r="AE63" s="209"/>
      <c r="AF63" s="209"/>
      <c r="AG63" s="209" t="s">
        <v>232</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50">
        <v>43</v>
      </c>
      <c r="B64" s="251" t="s">
        <v>1206</v>
      </c>
      <c r="C64" s="258" t="s">
        <v>1207</v>
      </c>
      <c r="D64" s="252" t="s">
        <v>451</v>
      </c>
      <c r="E64" s="253">
        <v>1.5689999999999999E-2</v>
      </c>
      <c r="F64" s="254"/>
      <c r="G64" s="255">
        <f>ROUND(E64*F64,2)</f>
        <v>0</v>
      </c>
      <c r="H64" s="254"/>
      <c r="I64" s="255">
        <f>ROUND(E64*H64,2)</f>
        <v>0</v>
      </c>
      <c r="J64" s="254"/>
      <c r="K64" s="255">
        <f>ROUND(E64*J64,2)</f>
        <v>0</v>
      </c>
      <c r="L64" s="255">
        <v>21</v>
      </c>
      <c r="M64" s="255">
        <f>G64*(1+L64/100)</f>
        <v>0</v>
      </c>
      <c r="N64" s="253">
        <v>0</v>
      </c>
      <c r="O64" s="253">
        <f>ROUND(E64*N64,2)</f>
        <v>0</v>
      </c>
      <c r="P64" s="253">
        <v>0</v>
      </c>
      <c r="Q64" s="253">
        <f>ROUND(E64*P64,2)</f>
        <v>0</v>
      </c>
      <c r="R64" s="255"/>
      <c r="S64" s="255" t="s">
        <v>195</v>
      </c>
      <c r="T64" s="256" t="s">
        <v>196</v>
      </c>
      <c r="U64" s="220">
        <v>2.5750000000000002</v>
      </c>
      <c r="V64" s="220">
        <f>ROUND(E64*U64,2)</f>
        <v>0.04</v>
      </c>
      <c r="W64" s="220"/>
      <c r="X64" s="220" t="s">
        <v>231</v>
      </c>
      <c r="Y64" s="220" t="s">
        <v>197</v>
      </c>
      <c r="Z64" s="209"/>
      <c r="AA64" s="209"/>
      <c r="AB64" s="209"/>
      <c r="AC64" s="209"/>
      <c r="AD64" s="209"/>
      <c r="AE64" s="209"/>
      <c r="AF64" s="209"/>
      <c r="AG64" s="209" t="s">
        <v>1208</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x14ac:dyDescent="0.2">
      <c r="A65" s="223" t="s">
        <v>190</v>
      </c>
      <c r="B65" s="224" t="s">
        <v>127</v>
      </c>
      <c r="C65" s="242" t="s">
        <v>128</v>
      </c>
      <c r="D65" s="225"/>
      <c r="E65" s="226"/>
      <c r="F65" s="227"/>
      <c r="G65" s="227">
        <f>SUMIF(AG66:AG82,"&lt;&gt;NOR",G66:G82)</f>
        <v>0</v>
      </c>
      <c r="H65" s="227"/>
      <c r="I65" s="227">
        <f>SUM(I66:I82)</f>
        <v>0</v>
      </c>
      <c r="J65" s="227"/>
      <c r="K65" s="227">
        <f>SUM(K66:K82)</f>
        <v>0</v>
      </c>
      <c r="L65" s="227"/>
      <c r="M65" s="227">
        <f>SUM(M66:M82)</f>
        <v>0</v>
      </c>
      <c r="N65" s="226"/>
      <c r="O65" s="226">
        <f>SUM(O66:O82)</f>
        <v>0.16</v>
      </c>
      <c r="P65" s="226"/>
      <c r="Q65" s="226">
        <f>SUM(Q66:Q82)</f>
        <v>0</v>
      </c>
      <c r="R65" s="227"/>
      <c r="S65" s="227"/>
      <c r="T65" s="228"/>
      <c r="U65" s="222"/>
      <c r="V65" s="222">
        <f>SUM(V66:V82)</f>
        <v>6.1400000000000006</v>
      </c>
      <c r="W65" s="222"/>
      <c r="X65" s="222"/>
      <c r="Y65" s="222"/>
      <c r="AG65" t="s">
        <v>191</v>
      </c>
    </row>
    <row r="66" spans="1:60" ht="33.75" outlineLevel="1" x14ac:dyDescent="0.2">
      <c r="A66" s="233">
        <v>44</v>
      </c>
      <c r="B66" s="234" t="s">
        <v>1209</v>
      </c>
      <c r="C66" s="243" t="s">
        <v>1210</v>
      </c>
      <c r="D66" s="235" t="s">
        <v>291</v>
      </c>
      <c r="E66" s="236">
        <v>1</v>
      </c>
      <c r="F66" s="237"/>
      <c r="G66" s="238">
        <f>ROUND(E66*F66,2)</f>
        <v>0</v>
      </c>
      <c r="H66" s="237"/>
      <c r="I66" s="238">
        <f>ROUND(E66*H66,2)</f>
        <v>0</v>
      </c>
      <c r="J66" s="237"/>
      <c r="K66" s="238">
        <f>ROUND(E66*J66,2)</f>
        <v>0</v>
      </c>
      <c r="L66" s="238">
        <v>21</v>
      </c>
      <c r="M66" s="238">
        <f>G66*(1+L66/100)</f>
        <v>0</v>
      </c>
      <c r="N66" s="236">
        <v>2.1600000000000001E-2</v>
      </c>
      <c r="O66" s="236">
        <f>ROUND(E66*N66,2)</f>
        <v>0.02</v>
      </c>
      <c r="P66" s="236">
        <v>0</v>
      </c>
      <c r="Q66" s="236">
        <f>ROUND(E66*P66,2)</f>
        <v>0</v>
      </c>
      <c r="R66" s="238"/>
      <c r="S66" s="238" t="s">
        <v>195</v>
      </c>
      <c r="T66" s="239" t="s">
        <v>196</v>
      </c>
      <c r="U66" s="220">
        <v>0.86699999999999999</v>
      </c>
      <c r="V66" s="220">
        <f>ROUND(E66*U66,2)</f>
        <v>0.87</v>
      </c>
      <c r="W66" s="220"/>
      <c r="X66" s="220" t="s">
        <v>231</v>
      </c>
      <c r="Y66" s="220" t="s">
        <v>197</v>
      </c>
      <c r="Z66" s="209"/>
      <c r="AA66" s="209"/>
      <c r="AB66" s="209"/>
      <c r="AC66" s="209"/>
      <c r="AD66" s="209"/>
      <c r="AE66" s="209"/>
      <c r="AF66" s="209"/>
      <c r="AG66" s="209" t="s">
        <v>232</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2" x14ac:dyDescent="0.2">
      <c r="A67" s="216"/>
      <c r="B67" s="217"/>
      <c r="C67" s="244" t="s">
        <v>1092</v>
      </c>
      <c r="D67" s="240"/>
      <c r="E67" s="240"/>
      <c r="F67" s="240"/>
      <c r="G67" s="240"/>
      <c r="H67" s="220"/>
      <c r="I67" s="220"/>
      <c r="J67" s="220"/>
      <c r="K67" s="220"/>
      <c r="L67" s="220"/>
      <c r="M67" s="220"/>
      <c r="N67" s="219"/>
      <c r="O67" s="219"/>
      <c r="P67" s="219"/>
      <c r="Q67" s="219"/>
      <c r="R67" s="220"/>
      <c r="S67" s="220"/>
      <c r="T67" s="220"/>
      <c r="U67" s="220"/>
      <c r="V67" s="220"/>
      <c r="W67" s="220"/>
      <c r="X67" s="220"/>
      <c r="Y67" s="220"/>
      <c r="Z67" s="209"/>
      <c r="AA67" s="209"/>
      <c r="AB67" s="209"/>
      <c r="AC67" s="209"/>
      <c r="AD67" s="209"/>
      <c r="AE67" s="209"/>
      <c r="AF67" s="209"/>
      <c r="AG67" s="209" t="s">
        <v>200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3" x14ac:dyDescent="0.2">
      <c r="A68" s="216"/>
      <c r="B68" s="217"/>
      <c r="C68" s="261" t="s">
        <v>1092</v>
      </c>
      <c r="D68" s="259"/>
      <c r="E68" s="259"/>
      <c r="F68" s="259"/>
      <c r="G68" s="259"/>
      <c r="H68" s="220"/>
      <c r="I68" s="220"/>
      <c r="J68" s="220"/>
      <c r="K68" s="220"/>
      <c r="L68" s="220"/>
      <c r="M68" s="220"/>
      <c r="N68" s="219"/>
      <c r="O68" s="219"/>
      <c r="P68" s="219"/>
      <c r="Q68" s="219"/>
      <c r="R68" s="220"/>
      <c r="S68" s="220"/>
      <c r="T68" s="220"/>
      <c r="U68" s="220"/>
      <c r="V68" s="220"/>
      <c r="W68" s="220"/>
      <c r="X68" s="220"/>
      <c r="Y68" s="220"/>
      <c r="Z68" s="209"/>
      <c r="AA68" s="209"/>
      <c r="AB68" s="209"/>
      <c r="AC68" s="209"/>
      <c r="AD68" s="209"/>
      <c r="AE68" s="209"/>
      <c r="AF68" s="209"/>
      <c r="AG68" s="209" t="s">
        <v>200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33.75" outlineLevel="1" x14ac:dyDescent="0.2">
      <c r="A69" s="233">
        <v>45</v>
      </c>
      <c r="B69" s="234" t="s">
        <v>1211</v>
      </c>
      <c r="C69" s="243" t="s">
        <v>1212</v>
      </c>
      <c r="D69" s="235" t="s">
        <v>291</v>
      </c>
      <c r="E69" s="236">
        <v>3</v>
      </c>
      <c r="F69" s="237"/>
      <c r="G69" s="238">
        <f>ROUND(E69*F69,2)</f>
        <v>0</v>
      </c>
      <c r="H69" s="237"/>
      <c r="I69" s="238">
        <f>ROUND(E69*H69,2)</f>
        <v>0</v>
      </c>
      <c r="J69" s="237"/>
      <c r="K69" s="238">
        <f>ROUND(E69*J69,2)</f>
        <v>0</v>
      </c>
      <c r="L69" s="238">
        <v>21</v>
      </c>
      <c r="M69" s="238">
        <f>G69*(1+L69/100)</f>
        <v>0</v>
      </c>
      <c r="N69" s="236">
        <v>4.2700000000000002E-2</v>
      </c>
      <c r="O69" s="236">
        <f>ROUND(E69*N69,2)</f>
        <v>0.13</v>
      </c>
      <c r="P69" s="236">
        <v>0</v>
      </c>
      <c r="Q69" s="236">
        <f>ROUND(E69*P69,2)</f>
        <v>0</v>
      </c>
      <c r="R69" s="238"/>
      <c r="S69" s="238" t="s">
        <v>195</v>
      </c>
      <c r="T69" s="239" t="s">
        <v>196</v>
      </c>
      <c r="U69" s="220">
        <v>1.008</v>
      </c>
      <c r="V69" s="220">
        <f>ROUND(E69*U69,2)</f>
        <v>3.02</v>
      </c>
      <c r="W69" s="220"/>
      <c r="X69" s="220" t="s">
        <v>231</v>
      </c>
      <c r="Y69" s="220" t="s">
        <v>197</v>
      </c>
      <c r="Z69" s="209"/>
      <c r="AA69" s="209"/>
      <c r="AB69" s="209"/>
      <c r="AC69" s="209"/>
      <c r="AD69" s="209"/>
      <c r="AE69" s="209"/>
      <c r="AF69" s="209"/>
      <c r="AG69" s="209" t="s">
        <v>232</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2" x14ac:dyDescent="0.2">
      <c r="A70" s="216"/>
      <c r="B70" s="217"/>
      <c r="C70" s="244" t="s">
        <v>1092</v>
      </c>
      <c r="D70" s="240"/>
      <c r="E70" s="240"/>
      <c r="F70" s="240"/>
      <c r="G70" s="240"/>
      <c r="H70" s="220"/>
      <c r="I70" s="220"/>
      <c r="J70" s="220"/>
      <c r="K70" s="220"/>
      <c r="L70" s="220"/>
      <c r="M70" s="220"/>
      <c r="N70" s="219"/>
      <c r="O70" s="219"/>
      <c r="P70" s="219"/>
      <c r="Q70" s="219"/>
      <c r="R70" s="220"/>
      <c r="S70" s="220"/>
      <c r="T70" s="220"/>
      <c r="U70" s="220"/>
      <c r="V70" s="220"/>
      <c r="W70" s="220"/>
      <c r="X70" s="220"/>
      <c r="Y70" s="220"/>
      <c r="Z70" s="209"/>
      <c r="AA70" s="209"/>
      <c r="AB70" s="209"/>
      <c r="AC70" s="209"/>
      <c r="AD70" s="209"/>
      <c r="AE70" s="209"/>
      <c r="AF70" s="209"/>
      <c r="AG70" s="209" t="s">
        <v>200</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3" x14ac:dyDescent="0.2">
      <c r="A71" s="216"/>
      <c r="B71" s="217"/>
      <c r="C71" s="261" t="s">
        <v>1092</v>
      </c>
      <c r="D71" s="259"/>
      <c r="E71" s="259"/>
      <c r="F71" s="259"/>
      <c r="G71" s="259"/>
      <c r="H71" s="220"/>
      <c r="I71" s="220"/>
      <c r="J71" s="220"/>
      <c r="K71" s="220"/>
      <c r="L71" s="220"/>
      <c r="M71" s="220"/>
      <c r="N71" s="219"/>
      <c r="O71" s="219"/>
      <c r="P71" s="219"/>
      <c r="Q71" s="219"/>
      <c r="R71" s="220"/>
      <c r="S71" s="220"/>
      <c r="T71" s="220"/>
      <c r="U71" s="220"/>
      <c r="V71" s="220"/>
      <c r="W71" s="220"/>
      <c r="X71" s="220"/>
      <c r="Y71" s="220"/>
      <c r="Z71" s="209"/>
      <c r="AA71" s="209"/>
      <c r="AB71" s="209"/>
      <c r="AC71" s="209"/>
      <c r="AD71" s="209"/>
      <c r="AE71" s="209"/>
      <c r="AF71" s="209"/>
      <c r="AG71" s="209" t="s">
        <v>200</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50">
        <v>46</v>
      </c>
      <c r="B72" s="251" t="s">
        <v>1213</v>
      </c>
      <c r="C72" s="258" t="s">
        <v>1214</v>
      </c>
      <c r="D72" s="252" t="s">
        <v>412</v>
      </c>
      <c r="E72" s="253">
        <v>2</v>
      </c>
      <c r="F72" s="254"/>
      <c r="G72" s="255">
        <f>ROUND(E72*F72,2)</f>
        <v>0</v>
      </c>
      <c r="H72" s="254"/>
      <c r="I72" s="255">
        <f>ROUND(E72*H72,2)</f>
        <v>0</v>
      </c>
      <c r="J72" s="254"/>
      <c r="K72" s="255">
        <f>ROUND(E72*J72,2)</f>
        <v>0</v>
      </c>
      <c r="L72" s="255">
        <v>21</v>
      </c>
      <c r="M72" s="255">
        <f>G72*(1+L72/100)</f>
        <v>0</v>
      </c>
      <c r="N72" s="253">
        <v>1.3999999999999999E-4</v>
      </c>
      <c r="O72" s="253">
        <f>ROUND(E72*N72,2)</f>
        <v>0</v>
      </c>
      <c r="P72" s="253">
        <v>0</v>
      </c>
      <c r="Q72" s="253">
        <f>ROUND(E72*P72,2)</f>
        <v>0</v>
      </c>
      <c r="R72" s="255"/>
      <c r="S72" s="255" t="s">
        <v>195</v>
      </c>
      <c r="T72" s="256" t="s">
        <v>196</v>
      </c>
      <c r="U72" s="220">
        <v>0.629</v>
      </c>
      <c r="V72" s="220">
        <f>ROUND(E72*U72,2)</f>
        <v>1.26</v>
      </c>
      <c r="W72" s="220"/>
      <c r="X72" s="220" t="s">
        <v>231</v>
      </c>
      <c r="Y72" s="220" t="s">
        <v>197</v>
      </c>
      <c r="Z72" s="209"/>
      <c r="AA72" s="209"/>
      <c r="AB72" s="209"/>
      <c r="AC72" s="209"/>
      <c r="AD72" s="209"/>
      <c r="AE72" s="209"/>
      <c r="AF72" s="209"/>
      <c r="AG72" s="209" t="s">
        <v>232</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33.75" outlineLevel="1" x14ac:dyDescent="0.2">
      <c r="A73" s="233">
        <v>47</v>
      </c>
      <c r="B73" s="234" t="s">
        <v>1215</v>
      </c>
      <c r="C73" s="243" t="s">
        <v>1216</v>
      </c>
      <c r="D73" s="235" t="s">
        <v>291</v>
      </c>
      <c r="E73" s="236">
        <v>1</v>
      </c>
      <c r="F73" s="237"/>
      <c r="G73" s="238">
        <f>ROUND(E73*F73,2)</f>
        <v>0</v>
      </c>
      <c r="H73" s="237"/>
      <c r="I73" s="238">
        <f>ROUND(E73*H73,2)</f>
        <v>0</v>
      </c>
      <c r="J73" s="237"/>
      <c r="K73" s="238">
        <f>ROUND(E73*J73,2)</f>
        <v>0</v>
      </c>
      <c r="L73" s="238">
        <v>21</v>
      </c>
      <c r="M73" s="238">
        <f>G73*(1+L73/100)</f>
        <v>0</v>
      </c>
      <c r="N73" s="236">
        <v>1.4500000000000001E-2</v>
      </c>
      <c r="O73" s="236">
        <f>ROUND(E73*N73,2)</f>
        <v>0.01</v>
      </c>
      <c r="P73" s="236">
        <v>0</v>
      </c>
      <c r="Q73" s="236">
        <f>ROUND(E73*P73,2)</f>
        <v>0</v>
      </c>
      <c r="R73" s="238"/>
      <c r="S73" s="238" t="s">
        <v>195</v>
      </c>
      <c r="T73" s="239" t="s">
        <v>196</v>
      </c>
      <c r="U73" s="220">
        <v>0.98799999999999999</v>
      </c>
      <c r="V73" s="220">
        <f>ROUND(E73*U73,2)</f>
        <v>0.99</v>
      </c>
      <c r="W73" s="220"/>
      <c r="X73" s="220" t="s">
        <v>231</v>
      </c>
      <c r="Y73" s="220" t="s">
        <v>197</v>
      </c>
      <c r="Z73" s="209"/>
      <c r="AA73" s="209"/>
      <c r="AB73" s="209"/>
      <c r="AC73" s="209"/>
      <c r="AD73" s="209"/>
      <c r="AE73" s="209"/>
      <c r="AF73" s="209"/>
      <c r="AG73" s="209" t="s">
        <v>232</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2" x14ac:dyDescent="0.2">
      <c r="A74" s="216"/>
      <c r="B74" s="217"/>
      <c r="C74" s="244" t="s">
        <v>1217</v>
      </c>
      <c r="D74" s="240"/>
      <c r="E74" s="240"/>
      <c r="F74" s="240"/>
      <c r="G74" s="240"/>
      <c r="H74" s="220"/>
      <c r="I74" s="220"/>
      <c r="J74" s="220"/>
      <c r="K74" s="220"/>
      <c r="L74" s="220"/>
      <c r="M74" s="220"/>
      <c r="N74" s="219"/>
      <c r="O74" s="219"/>
      <c r="P74" s="219"/>
      <c r="Q74" s="219"/>
      <c r="R74" s="220"/>
      <c r="S74" s="220"/>
      <c r="T74" s="220"/>
      <c r="U74" s="220"/>
      <c r="V74" s="220"/>
      <c r="W74" s="220"/>
      <c r="X74" s="220"/>
      <c r="Y74" s="220"/>
      <c r="Z74" s="209"/>
      <c r="AA74" s="209"/>
      <c r="AB74" s="209"/>
      <c r="AC74" s="209"/>
      <c r="AD74" s="209"/>
      <c r="AE74" s="209"/>
      <c r="AF74" s="209"/>
      <c r="AG74" s="209" t="s">
        <v>200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3" x14ac:dyDescent="0.2">
      <c r="A75" s="216"/>
      <c r="B75" s="217"/>
      <c r="C75" s="261" t="s">
        <v>1217</v>
      </c>
      <c r="D75" s="259"/>
      <c r="E75" s="259"/>
      <c r="F75" s="259"/>
      <c r="G75" s="259"/>
      <c r="H75" s="220"/>
      <c r="I75" s="220"/>
      <c r="J75" s="220"/>
      <c r="K75" s="220"/>
      <c r="L75" s="220"/>
      <c r="M75" s="220"/>
      <c r="N75" s="219"/>
      <c r="O75" s="219"/>
      <c r="P75" s="219"/>
      <c r="Q75" s="219"/>
      <c r="R75" s="220"/>
      <c r="S75" s="220"/>
      <c r="T75" s="220"/>
      <c r="U75" s="220"/>
      <c r="V75" s="220"/>
      <c r="W75" s="220"/>
      <c r="X75" s="220"/>
      <c r="Y75" s="220"/>
      <c r="Z75" s="209"/>
      <c r="AA75" s="209"/>
      <c r="AB75" s="209"/>
      <c r="AC75" s="209"/>
      <c r="AD75" s="209"/>
      <c r="AE75" s="209"/>
      <c r="AF75" s="209"/>
      <c r="AG75" s="209" t="s">
        <v>200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22.5" outlineLevel="1" x14ac:dyDescent="0.2">
      <c r="A76" s="250">
        <v>48</v>
      </c>
      <c r="B76" s="251" t="s">
        <v>1218</v>
      </c>
      <c r="C76" s="258" t="s">
        <v>1219</v>
      </c>
      <c r="D76" s="252" t="s">
        <v>291</v>
      </c>
      <c r="E76" s="253">
        <v>2</v>
      </c>
      <c r="F76" s="254"/>
      <c r="G76" s="255">
        <f>ROUND(E76*F76,2)</f>
        <v>0</v>
      </c>
      <c r="H76" s="254"/>
      <c r="I76" s="255">
        <f>ROUND(E76*H76,2)</f>
        <v>0</v>
      </c>
      <c r="J76" s="254"/>
      <c r="K76" s="255">
        <f>ROUND(E76*J76,2)</f>
        <v>0</v>
      </c>
      <c r="L76" s="255">
        <v>21</v>
      </c>
      <c r="M76" s="255">
        <f>G76*(1+L76/100)</f>
        <v>0</v>
      </c>
      <c r="N76" s="253">
        <v>0</v>
      </c>
      <c r="O76" s="253">
        <f>ROUND(E76*N76,2)</f>
        <v>0</v>
      </c>
      <c r="P76" s="253">
        <v>0</v>
      </c>
      <c r="Q76" s="253">
        <f>ROUND(E76*P76,2)</f>
        <v>0</v>
      </c>
      <c r="R76" s="255"/>
      <c r="S76" s="255" t="s">
        <v>195</v>
      </c>
      <c r="T76" s="256" t="s">
        <v>196</v>
      </c>
      <c r="U76" s="220">
        <v>0</v>
      </c>
      <c r="V76" s="220">
        <f>ROUND(E76*U76,2)</f>
        <v>0</v>
      </c>
      <c r="W76" s="220"/>
      <c r="X76" s="220" t="s">
        <v>231</v>
      </c>
      <c r="Y76" s="220" t="s">
        <v>197</v>
      </c>
      <c r="Z76" s="209"/>
      <c r="AA76" s="209"/>
      <c r="AB76" s="209"/>
      <c r="AC76" s="209"/>
      <c r="AD76" s="209"/>
      <c r="AE76" s="209"/>
      <c r="AF76" s="209"/>
      <c r="AG76" s="209" t="s">
        <v>232</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50">
        <v>49</v>
      </c>
      <c r="B77" s="251" t="s">
        <v>1220</v>
      </c>
      <c r="C77" s="258" t="s">
        <v>1221</v>
      </c>
      <c r="D77" s="252" t="s">
        <v>291</v>
      </c>
      <c r="E77" s="253">
        <v>14</v>
      </c>
      <c r="F77" s="254"/>
      <c r="G77" s="255">
        <f>ROUND(E77*F77,2)</f>
        <v>0</v>
      </c>
      <c r="H77" s="254"/>
      <c r="I77" s="255">
        <f>ROUND(E77*H77,2)</f>
        <v>0</v>
      </c>
      <c r="J77" s="254"/>
      <c r="K77" s="255">
        <f>ROUND(E77*J77,2)</f>
        <v>0</v>
      </c>
      <c r="L77" s="255">
        <v>21</v>
      </c>
      <c r="M77" s="255">
        <f>G77*(1+L77/100)</f>
        <v>0</v>
      </c>
      <c r="N77" s="253">
        <v>0</v>
      </c>
      <c r="O77" s="253">
        <f>ROUND(E77*N77,2)</f>
        <v>0</v>
      </c>
      <c r="P77" s="253">
        <v>0</v>
      </c>
      <c r="Q77" s="253">
        <f>ROUND(E77*P77,2)</f>
        <v>0</v>
      </c>
      <c r="R77" s="255"/>
      <c r="S77" s="255" t="s">
        <v>195</v>
      </c>
      <c r="T77" s="256" t="s">
        <v>196</v>
      </c>
      <c r="U77" s="220">
        <v>0</v>
      </c>
      <c r="V77" s="220">
        <f>ROUND(E77*U77,2)</f>
        <v>0</v>
      </c>
      <c r="W77" s="220"/>
      <c r="X77" s="220" t="s">
        <v>231</v>
      </c>
      <c r="Y77" s="220" t="s">
        <v>197</v>
      </c>
      <c r="Z77" s="209"/>
      <c r="AA77" s="209"/>
      <c r="AB77" s="209"/>
      <c r="AC77" s="209"/>
      <c r="AD77" s="209"/>
      <c r="AE77" s="209"/>
      <c r="AF77" s="209"/>
      <c r="AG77" s="209" t="s">
        <v>232</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50">
        <v>50</v>
      </c>
      <c r="B78" s="251" t="s">
        <v>1222</v>
      </c>
      <c r="C78" s="258" t="s">
        <v>1223</v>
      </c>
      <c r="D78" s="252" t="s">
        <v>291</v>
      </c>
      <c r="E78" s="253">
        <v>4</v>
      </c>
      <c r="F78" s="254"/>
      <c r="G78" s="255">
        <f>ROUND(E78*F78,2)</f>
        <v>0</v>
      </c>
      <c r="H78" s="254"/>
      <c r="I78" s="255">
        <f>ROUND(E78*H78,2)</f>
        <v>0</v>
      </c>
      <c r="J78" s="254"/>
      <c r="K78" s="255">
        <f>ROUND(E78*J78,2)</f>
        <v>0</v>
      </c>
      <c r="L78" s="255">
        <v>21</v>
      </c>
      <c r="M78" s="255">
        <f>G78*(1+L78/100)</f>
        <v>0</v>
      </c>
      <c r="N78" s="253">
        <v>0</v>
      </c>
      <c r="O78" s="253">
        <f>ROUND(E78*N78,2)</f>
        <v>0</v>
      </c>
      <c r="P78" s="253">
        <v>0</v>
      </c>
      <c r="Q78" s="253">
        <f>ROUND(E78*P78,2)</f>
        <v>0</v>
      </c>
      <c r="R78" s="255"/>
      <c r="S78" s="255" t="s">
        <v>195</v>
      </c>
      <c r="T78" s="256" t="s">
        <v>196</v>
      </c>
      <c r="U78" s="220">
        <v>0</v>
      </c>
      <c r="V78" s="220">
        <f>ROUND(E78*U78,2)</f>
        <v>0</v>
      </c>
      <c r="W78" s="220"/>
      <c r="X78" s="220" t="s">
        <v>231</v>
      </c>
      <c r="Y78" s="220" t="s">
        <v>197</v>
      </c>
      <c r="Z78" s="209"/>
      <c r="AA78" s="209"/>
      <c r="AB78" s="209"/>
      <c r="AC78" s="209"/>
      <c r="AD78" s="209"/>
      <c r="AE78" s="209"/>
      <c r="AF78" s="209"/>
      <c r="AG78" s="209" t="s">
        <v>232</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50">
        <v>51</v>
      </c>
      <c r="B79" s="251" t="s">
        <v>1224</v>
      </c>
      <c r="C79" s="258" t="s">
        <v>1225</v>
      </c>
      <c r="D79" s="252" t="s">
        <v>291</v>
      </c>
      <c r="E79" s="253">
        <v>5</v>
      </c>
      <c r="F79" s="254"/>
      <c r="G79" s="255">
        <f>ROUND(E79*F79,2)</f>
        <v>0</v>
      </c>
      <c r="H79" s="254"/>
      <c r="I79" s="255">
        <f>ROUND(E79*H79,2)</f>
        <v>0</v>
      </c>
      <c r="J79" s="254"/>
      <c r="K79" s="255">
        <f>ROUND(E79*J79,2)</f>
        <v>0</v>
      </c>
      <c r="L79" s="255">
        <v>21</v>
      </c>
      <c r="M79" s="255">
        <f>G79*(1+L79/100)</f>
        <v>0</v>
      </c>
      <c r="N79" s="253">
        <v>0</v>
      </c>
      <c r="O79" s="253">
        <f>ROUND(E79*N79,2)</f>
        <v>0</v>
      </c>
      <c r="P79" s="253">
        <v>0</v>
      </c>
      <c r="Q79" s="253">
        <f>ROUND(E79*P79,2)</f>
        <v>0</v>
      </c>
      <c r="R79" s="255"/>
      <c r="S79" s="255" t="s">
        <v>195</v>
      </c>
      <c r="T79" s="256" t="s">
        <v>196</v>
      </c>
      <c r="U79" s="220">
        <v>0</v>
      </c>
      <c r="V79" s="220">
        <f>ROUND(E79*U79,2)</f>
        <v>0</v>
      </c>
      <c r="W79" s="220"/>
      <c r="X79" s="220" t="s">
        <v>231</v>
      </c>
      <c r="Y79" s="220" t="s">
        <v>197</v>
      </c>
      <c r="Z79" s="209"/>
      <c r="AA79" s="209"/>
      <c r="AB79" s="209"/>
      <c r="AC79" s="209"/>
      <c r="AD79" s="209"/>
      <c r="AE79" s="209"/>
      <c r="AF79" s="209"/>
      <c r="AG79" s="209" t="s">
        <v>232</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50">
        <v>52</v>
      </c>
      <c r="B80" s="251" t="s">
        <v>1226</v>
      </c>
      <c r="C80" s="258" t="s">
        <v>1227</v>
      </c>
      <c r="D80" s="252" t="s">
        <v>291</v>
      </c>
      <c r="E80" s="253">
        <v>2</v>
      </c>
      <c r="F80" s="254"/>
      <c r="G80" s="255">
        <f>ROUND(E80*F80,2)</f>
        <v>0</v>
      </c>
      <c r="H80" s="254"/>
      <c r="I80" s="255">
        <f>ROUND(E80*H80,2)</f>
        <v>0</v>
      </c>
      <c r="J80" s="254"/>
      <c r="K80" s="255">
        <f>ROUND(E80*J80,2)</f>
        <v>0</v>
      </c>
      <c r="L80" s="255">
        <v>21</v>
      </c>
      <c r="M80" s="255">
        <f>G80*(1+L80/100)</f>
        <v>0</v>
      </c>
      <c r="N80" s="253">
        <v>0</v>
      </c>
      <c r="O80" s="253">
        <f>ROUND(E80*N80,2)</f>
        <v>0</v>
      </c>
      <c r="P80" s="253">
        <v>0</v>
      </c>
      <c r="Q80" s="253">
        <f>ROUND(E80*P80,2)</f>
        <v>0</v>
      </c>
      <c r="R80" s="255"/>
      <c r="S80" s="255" t="s">
        <v>195</v>
      </c>
      <c r="T80" s="256" t="s">
        <v>196</v>
      </c>
      <c r="U80" s="220">
        <v>0</v>
      </c>
      <c r="V80" s="220">
        <f>ROUND(E80*U80,2)</f>
        <v>0</v>
      </c>
      <c r="W80" s="220"/>
      <c r="X80" s="220" t="s">
        <v>231</v>
      </c>
      <c r="Y80" s="220" t="s">
        <v>197</v>
      </c>
      <c r="Z80" s="209"/>
      <c r="AA80" s="209"/>
      <c r="AB80" s="209"/>
      <c r="AC80" s="209"/>
      <c r="AD80" s="209"/>
      <c r="AE80" s="209"/>
      <c r="AF80" s="209"/>
      <c r="AG80" s="209" t="s">
        <v>232</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33">
        <v>53</v>
      </c>
      <c r="B81" s="234" t="s">
        <v>1228</v>
      </c>
      <c r="C81" s="243" t="s">
        <v>1229</v>
      </c>
      <c r="D81" s="235" t="s">
        <v>291</v>
      </c>
      <c r="E81" s="236">
        <v>7</v>
      </c>
      <c r="F81" s="237"/>
      <c r="G81" s="238">
        <f>ROUND(E81*F81,2)</f>
        <v>0</v>
      </c>
      <c r="H81" s="237"/>
      <c r="I81" s="238">
        <f>ROUND(E81*H81,2)</f>
        <v>0</v>
      </c>
      <c r="J81" s="237"/>
      <c r="K81" s="238">
        <f>ROUND(E81*J81,2)</f>
        <v>0</v>
      </c>
      <c r="L81" s="238">
        <v>21</v>
      </c>
      <c r="M81" s="238">
        <f>G81*(1+L81/100)</f>
        <v>0</v>
      </c>
      <c r="N81" s="236">
        <v>0</v>
      </c>
      <c r="O81" s="236">
        <f>ROUND(E81*N81,2)</f>
        <v>0</v>
      </c>
      <c r="P81" s="236">
        <v>0</v>
      </c>
      <c r="Q81" s="236">
        <f>ROUND(E81*P81,2)</f>
        <v>0</v>
      </c>
      <c r="R81" s="238"/>
      <c r="S81" s="238" t="s">
        <v>195</v>
      </c>
      <c r="T81" s="239" t="s">
        <v>196</v>
      </c>
      <c r="U81" s="220">
        <v>0</v>
      </c>
      <c r="V81" s="220">
        <f>ROUND(E81*U81,2)</f>
        <v>0</v>
      </c>
      <c r="W81" s="220"/>
      <c r="X81" s="220" t="s">
        <v>231</v>
      </c>
      <c r="Y81" s="220" t="s">
        <v>197</v>
      </c>
      <c r="Z81" s="209"/>
      <c r="AA81" s="209"/>
      <c r="AB81" s="209"/>
      <c r="AC81" s="209"/>
      <c r="AD81" s="209"/>
      <c r="AE81" s="209"/>
      <c r="AF81" s="209"/>
      <c r="AG81" s="209" t="s">
        <v>232</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v>54</v>
      </c>
      <c r="B82" s="217" t="s">
        <v>1230</v>
      </c>
      <c r="C82" s="262" t="s">
        <v>1231</v>
      </c>
      <c r="D82" s="218" t="s">
        <v>0</v>
      </c>
      <c r="E82" s="260"/>
      <c r="F82" s="221"/>
      <c r="G82" s="220">
        <f>ROUND(E82*F82,2)</f>
        <v>0</v>
      </c>
      <c r="H82" s="221"/>
      <c r="I82" s="220">
        <f>ROUND(E82*H82,2)</f>
        <v>0</v>
      </c>
      <c r="J82" s="221"/>
      <c r="K82" s="220">
        <f>ROUND(E82*J82,2)</f>
        <v>0</v>
      </c>
      <c r="L82" s="220">
        <v>21</v>
      </c>
      <c r="M82" s="220">
        <f>G82*(1+L82/100)</f>
        <v>0</v>
      </c>
      <c r="N82" s="219">
        <v>0</v>
      </c>
      <c r="O82" s="219">
        <f>ROUND(E82*N82,2)</f>
        <v>0</v>
      </c>
      <c r="P82" s="219">
        <v>0</v>
      </c>
      <c r="Q82" s="219">
        <f>ROUND(E82*P82,2)</f>
        <v>0</v>
      </c>
      <c r="R82" s="220" t="s">
        <v>1154</v>
      </c>
      <c r="S82" s="220" t="s">
        <v>759</v>
      </c>
      <c r="T82" s="220" t="s">
        <v>196</v>
      </c>
      <c r="U82" s="220">
        <v>0</v>
      </c>
      <c r="V82" s="220">
        <f>ROUND(E82*U82,2)</f>
        <v>0</v>
      </c>
      <c r="W82" s="220"/>
      <c r="X82" s="220" t="s">
        <v>760</v>
      </c>
      <c r="Y82" s="220" t="s">
        <v>197</v>
      </c>
      <c r="Z82" s="209"/>
      <c r="AA82" s="209"/>
      <c r="AB82" s="209"/>
      <c r="AC82" s="209"/>
      <c r="AD82" s="209"/>
      <c r="AE82" s="209"/>
      <c r="AF82" s="209"/>
      <c r="AG82" s="209" t="s">
        <v>761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x14ac:dyDescent="0.2">
      <c r="A83" s="223" t="s">
        <v>190</v>
      </c>
      <c r="B83" s="224" t="s">
        <v>129</v>
      </c>
      <c r="C83" s="242" t="s">
        <v>130</v>
      </c>
      <c r="D83" s="225"/>
      <c r="E83" s="226"/>
      <c r="F83" s="227"/>
      <c r="G83" s="227">
        <f>SUMIF(AG84:AG97,"&lt;&gt;NOR",G84:G97)</f>
        <v>0</v>
      </c>
      <c r="H83" s="227"/>
      <c r="I83" s="227">
        <f>SUM(I84:I97)</f>
        <v>0</v>
      </c>
      <c r="J83" s="227"/>
      <c r="K83" s="227">
        <f>SUM(K84:K97)</f>
        <v>0</v>
      </c>
      <c r="L83" s="227"/>
      <c r="M83" s="227">
        <f>SUM(M84:M97)</f>
        <v>0</v>
      </c>
      <c r="N83" s="226"/>
      <c r="O83" s="226">
        <f>SUM(O84:O97)</f>
        <v>0.42000000000000004</v>
      </c>
      <c r="P83" s="226"/>
      <c r="Q83" s="226">
        <f>SUM(Q84:Q97)</f>
        <v>0</v>
      </c>
      <c r="R83" s="227"/>
      <c r="S83" s="227"/>
      <c r="T83" s="228"/>
      <c r="U83" s="222"/>
      <c r="V83" s="222">
        <f>SUM(V84:V97)</f>
        <v>146.43999999999997</v>
      </c>
      <c r="W83" s="222"/>
      <c r="X83" s="222"/>
      <c r="Y83" s="222"/>
      <c r="AG83" t="s">
        <v>191</v>
      </c>
    </row>
    <row r="84" spans="1:60" outlineLevel="1" x14ac:dyDescent="0.2">
      <c r="A84" s="250">
        <v>55</v>
      </c>
      <c r="B84" s="251" t="s">
        <v>1232</v>
      </c>
      <c r="C84" s="258" t="s">
        <v>1233</v>
      </c>
      <c r="D84" s="252" t="s">
        <v>333</v>
      </c>
      <c r="E84" s="253">
        <v>895</v>
      </c>
      <c r="F84" s="254"/>
      <c r="G84" s="255">
        <f>ROUND(E84*F84,2)</f>
        <v>0</v>
      </c>
      <c r="H84" s="254"/>
      <c r="I84" s="255">
        <f>ROUND(E84*H84,2)</f>
        <v>0</v>
      </c>
      <c r="J84" s="254"/>
      <c r="K84" s="255">
        <f>ROUND(E84*J84,2)</f>
        <v>0</v>
      </c>
      <c r="L84" s="255">
        <v>21</v>
      </c>
      <c r="M84" s="255">
        <f>G84*(1+L84/100)</f>
        <v>0</v>
      </c>
      <c r="N84" s="253">
        <v>3.6000000000000002E-4</v>
      </c>
      <c r="O84" s="253">
        <f>ROUND(E84*N84,2)</f>
        <v>0.32</v>
      </c>
      <c r="P84" s="253">
        <v>0</v>
      </c>
      <c r="Q84" s="253">
        <f>ROUND(E84*P84,2)</f>
        <v>0</v>
      </c>
      <c r="R84" s="255"/>
      <c r="S84" s="255" t="s">
        <v>195</v>
      </c>
      <c r="T84" s="256" t="s">
        <v>196</v>
      </c>
      <c r="U84" s="220">
        <v>0.123</v>
      </c>
      <c r="V84" s="220">
        <f>ROUND(E84*U84,2)</f>
        <v>110.09</v>
      </c>
      <c r="W84" s="220"/>
      <c r="X84" s="220" t="s">
        <v>231</v>
      </c>
      <c r="Y84" s="220" t="s">
        <v>197</v>
      </c>
      <c r="Z84" s="209"/>
      <c r="AA84" s="209"/>
      <c r="AB84" s="209"/>
      <c r="AC84" s="209"/>
      <c r="AD84" s="209"/>
      <c r="AE84" s="209"/>
      <c r="AF84" s="209"/>
      <c r="AG84" s="209" t="s">
        <v>232</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50">
        <v>56</v>
      </c>
      <c r="B85" s="251" t="s">
        <v>1234</v>
      </c>
      <c r="C85" s="258" t="s">
        <v>1235</v>
      </c>
      <c r="D85" s="252" t="s">
        <v>333</v>
      </c>
      <c r="E85" s="253">
        <v>895</v>
      </c>
      <c r="F85" s="254"/>
      <c r="G85" s="255">
        <f>ROUND(E85*F85,2)</f>
        <v>0</v>
      </c>
      <c r="H85" s="254"/>
      <c r="I85" s="255">
        <f>ROUND(E85*H85,2)</f>
        <v>0</v>
      </c>
      <c r="J85" s="254"/>
      <c r="K85" s="255">
        <f>ROUND(E85*J85,2)</f>
        <v>0</v>
      </c>
      <c r="L85" s="255">
        <v>21</v>
      </c>
      <c r="M85" s="255">
        <f>G85*(1+L85/100)</f>
        <v>0</v>
      </c>
      <c r="N85" s="253">
        <v>0</v>
      </c>
      <c r="O85" s="253">
        <f>ROUND(E85*N85,2)</f>
        <v>0</v>
      </c>
      <c r="P85" s="253">
        <v>0</v>
      </c>
      <c r="Q85" s="253">
        <f>ROUND(E85*P85,2)</f>
        <v>0</v>
      </c>
      <c r="R85" s="255"/>
      <c r="S85" s="255" t="s">
        <v>195</v>
      </c>
      <c r="T85" s="256" t="s">
        <v>196</v>
      </c>
      <c r="U85" s="220">
        <v>1.7999999999999999E-2</v>
      </c>
      <c r="V85" s="220">
        <f>ROUND(E85*U85,2)</f>
        <v>16.11</v>
      </c>
      <c r="W85" s="220"/>
      <c r="X85" s="220" t="s">
        <v>231</v>
      </c>
      <c r="Y85" s="220" t="s">
        <v>197</v>
      </c>
      <c r="Z85" s="209"/>
      <c r="AA85" s="209"/>
      <c r="AB85" s="209"/>
      <c r="AC85" s="209"/>
      <c r="AD85" s="209"/>
      <c r="AE85" s="209"/>
      <c r="AF85" s="209"/>
      <c r="AG85" s="209" t="s">
        <v>232</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33.75" outlineLevel="1" x14ac:dyDescent="0.2">
      <c r="A86" s="250">
        <v>57</v>
      </c>
      <c r="B86" s="251" t="s">
        <v>1236</v>
      </c>
      <c r="C86" s="258" t="s">
        <v>1237</v>
      </c>
      <c r="D86" s="252" t="s">
        <v>230</v>
      </c>
      <c r="E86" s="253">
        <v>105</v>
      </c>
      <c r="F86" s="254"/>
      <c r="G86" s="255">
        <f>ROUND(E86*F86,2)</f>
        <v>0</v>
      </c>
      <c r="H86" s="254"/>
      <c r="I86" s="255">
        <f>ROUND(E86*H86,2)</f>
        <v>0</v>
      </c>
      <c r="J86" s="254"/>
      <c r="K86" s="255">
        <f>ROUND(E86*J86,2)</f>
        <v>0</v>
      </c>
      <c r="L86" s="255">
        <v>21</v>
      </c>
      <c r="M86" s="255">
        <f>G86*(1+L86/100)</f>
        <v>0</v>
      </c>
      <c r="N86" s="253">
        <v>5.5999999999999995E-4</v>
      </c>
      <c r="O86" s="253">
        <f>ROUND(E86*N86,2)</f>
        <v>0.06</v>
      </c>
      <c r="P86" s="253">
        <v>0</v>
      </c>
      <c r="Q86" s="253">
        <f>ROUND(E86*P86,2)</f>
        <v>0</v>
      </c>
      <c r="R86" s="255"/>
      <c r="S86" s="255" t="s">
        <v>195</v>
      </c>
      <c r="T86" s="256" t="s">
        <v>196</v>
      </c>
      <c r="U86" s="220">
        <v>0.15</v>
      </c>
      <c r="V86" s="220">
        <f>ROUND(E86*U86,2)</f>
        <v>15.75</v>
      </c>
      <c r="W86" s="220"/>
      <c r="X86" s="220" t="s">
        <v>231</v>
      </c>
      <c r="Y86" s="220" t="s">
        <v>197</v>
      </c>
      <c r="Z86" s="209"/>
      <c r="AA86" s="209"/>
      <c r="AB86" s="209"/>
      <c r="AC86" s="209"/>
      <c r="AD86" s="209"/>
      <c r="AE86" s="209"/>
      <c r="AF86" s="209"/>
      <c r="AG86" s="209" t="s">
        <v>232</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2.5" outlineLevel="1" x14ac:dyDescent="0.2">
      <c r="A87" s="250">
        <v>58</v>
      </c>
      <c r="B87" s="251" t="s">
        <v>1238</v>
      </c>
      <c r="C87" s="258" t="s">
        <v>1239</v>
      </c>
      <c r="D87" s="252" t="s">
        <v>333</v>
      </c>
      <c r="E87" s="253">
        <v>25</v>
      </c>
      <c r="F87" s="254"/>
      <c r="G87" s="255">
        <f>ROUND(E87*F87,2)</f>
        <v>0</v>
      </c>
      <c r="H87" s="254"/>
      <c r="I87" s="255">
        <f>ROUND(E87*H87,2)</f>
        <v>0</v>
      </c>
      <c r="J87" s="254"/>
      <c r="K87" s="255">
        <f>ROUND(E87*J87,2)</f>
        <v>0</v>
      </c>
      <c r="L87" s="255">
        <v>21</v>
      </c>
      <c r="M87" s="255">
        <f>G87*(1+L87/100)</f>
        <v>0</v>
      </c>
      <c r="N87" s="253">
        <v>1.6000000000000001E-4</v>
      </c>
      <c r="O87" s="253">
        <f>ROUND(E87*N87,2)</f>
        <v>0</v>
      </c>
      <c r="P87" s="253">
        <v>0</v>
      </c>
      <c r="Q87" s="253">
        <f>ROUND(E87*P87,2)</f>
        <v>0</v>
      </c>
      <c r="R87" s="255"/>
      <c r="S87" s="255" t="s">
        <v>195</v>
      </c>
      <c r="T87" s="256" t="s">
        <v>196</v>
      </c>
      <c r="U87" s="220">
        <v>8.4000000000000005E-2</v>
      </c>
      <c r="V87" s="220">
        <f>ROUND(E87*U87,2)</f>
        <v>2.1</v>
      </c>
      <c r="W87" s="220"/>
      <c r="X87" s="220" t="s">
        <v>231</v>
      </c>
      <c r="Y87" s="220" t="s">
        <v>197</v>
      </c>
      <c r="Z87" s="209"/>
      <c r="AA87" s="209"/>
      <c r="AB87" s="209"/>
      <c r="AC87" s="209"/>
      <c r="AD87" s="209"/>
      <c r="AE87" s="209"/>
      <c r="AF87" s="209"/>
      <c r="AG87" s="209" t="s">
        <v>232</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45" outlineLevel="1" x14ac:dyDescent="0.2">
      <c r="A88" s="233">
        <v>59</v>
      </c>
      <c r="B88" s="234" t="s">
        <v>1240</v>
      </c>
      <c r="C88" s="243" t="s">
        <v>1241</v>
      </c>
      <c r="D88" s="235" t="s">
        <v>291</v>
      </c>
      <c r="E88" s="236">
        <v>1</v>
      </c>
      <c r="F88" s="237"/>
      <c r="G88" s="238">
        <f>ROUND(E88*F88,2)</f>
        <v>0</v>
      </c>
      <c r="H88" s="237"/>
      <c r="I88" s="238">
        <f>ROUND(E88*H88,2)</f>
        <v>0</v>
      </c>
      <c r="J88" s="237"/>
      <c r="K88" s="238">
        <f>ROUND(E88*J88,2)</f>
        <v>0</v>
      </c>
      <c r="L88" s="238">
        <v>21</v>
      </c>
      <c r="M88" s="238">
        <f>G88*(1+L88/100)</f>
        <v>0</v>
      </c>
      <c r="N88" s="236">
        <v>1.7000000000000001E-2</v>
      </c>
      <c r="O88" s="236">
        <f>ROUND(E88*N88,2)</f>
        <v>0.02</v>
      </c>
      <c r="P88" s="236">
        <v>0</v>
      </c>
      <c r="Q88" s="236">
        <f>ROUND(E88*P88,2)</f>
        <v>0</v>
      </c>
      <c r="R88" s="238"/>
      <c r="S88" s="238" t="s">
        <v>195</v>
      </c>
      <c r="T88" s="239" t="s">
        <v>196</v>
      </c>
      <c r="U88" s="220">
        <v>0.58899999999999997</v>
      </c>
      <c r="V88" s="220">
        <f>ROUND(E88*U88,2)</f>
        <v>0.59</v>
      </c>
      <c r="W88" s="220"/>
      <c r="X88" s="220" t="s">
        <v>231</v>
      </c>
      <c r="Y88" s="220" t="s">
        <v>197</v>
      </c>
      <c r="Z88" s="209"/>
      <c r="AA88" s="209"/>
      <c r="AB88" s="209"/>
      <c r="AC88" s="209"/>
      <c r="AD88" s="209"/>
      <c r="AE88" s="209"/>
      <c r="AF88" s="209"/>
      <c r="AG88" s="209" t="s">
        <v>232</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2" x14ac:dyDescent="0.2">
      <c r="A89" s="216"/>
      <c r="B89" s="217"/>
      <c r="C89" s="244" t="s">
        <v>1242</v>
      </c>
      <c r="D89" s="240"/>
      <c r="E89" s="240"/>
      <c r="F89" s="240"/>
      <c r="G89" s="240"/>
      <c r="H89" s="220"/>
      <c r="I89" s="220"/>
      <c r="J89" s="220"/>
      <c r="K89" s="220"/>
      <c r="L89" s="220"/>
      <c r="M89" s="220"/>
      <c r="N89" s="219"/>
      <c r="O89" s="219"/>
      <c r="P89" s="219"/>
      <c r="Q89" s="219"/>
      <c r="R89" s="220"/>
      <c r="S89" s="220"/>
      <c r="T89" s="220"/>
      <c r="U89" s="220"/>
      <c r="V89" s="220"/>
      <c r="W89" s="220"/>
      <c r="X89" s="220"/>
      <c r="Y89" s="220"/>
      <c r="Z89" s="209"/>
      <c r="AA89" s="209"/>
      <c r="AB89" s="209"/>
      <c r="AC89" s="209"/>
      <c r="AD89" s="209"/>
      <c r="AE89" s="209"/>
      <c r="AF89" s="209"/>
      <c r="AG89" s="209" t="s">
        <v>200</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3" x14ac:dyDescent="0.2">
      <c r="A90" s="216"/>
      <c r="B90" s="217"/>
      <c r="C90" s="261" t="s">
        <v>1242</v>
      </c>
      <c r="D90" s="259"/>
      <c r="E90" s="259"/>
      <c r="F90" s="259"/>
      <c r="G90" s="259"/>
      <c r="H90" s="220"/>
      <c r="I90" s="220"/>
      <c r="J90" s="220"/>
      <c r="K90" s="220"/>
      <c r="L90" s="220"/>
      <c r="M90" s="220"/>
      <c r="N90" s="219"/>
      <c r="O90" s="219"/>
      <c r="P90" s="219"/>
      <c r="Q90" s="219"/>
      <c r="R90" s="220"/>
      <c r="S90" s="220"/>
      <c r="T90" s="220"/>
      <c r="U90" s="220"/>
      <c r="V90" s="220"/>
      <c r="W90" s="220"/>
      <c r="X90" s="220"/>
      <c r="Y90" s="220"/>
      <c r="Z90" s="209"/>
      <c r="AA90" s="209"/>
      <c r="AB90" s="209"/>
      <c r="AC90" s="209"/>
      <c r="AD90" s="209"/>
      <c r="AE90" s="209"/>
      <c r="AF90" s="209"/>
      <c r="AG90" s="209" t="s">
        <v>200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2.5" outlineLevel="1" x14ac:dyDescent="0.2">
      <c r="A91" s="250">
        <v>60</v>
      </c>
      <c r="B91" s="251" t="s">
        <v>1243</v>
      </c>
      <c r="C91" s="258" t="s">
        <v>1244</v>
      </c>
      <c r="D91" s="252" t="s">
        <v>291</v>
      </c>
      <c r="E91" s="253">
        <v>1</v>
      </c>
      <c r="F91" s="254"/>
      <c r="G91" s="255">
        <f>ROUND(E91*F91,2)</f>
        <v>0</v>
      </c>
      <c r="H91" s="254"/>
      <c r="I91" s="255">
        <f>ROUND(E91*H91,2)</f>
        <v>0</v>
      </c>
      <c r="J91" s="254"/>
      <c r="K91" s="255">
        <f>ROUND(E91*J91,2)</f>
        <v>0</v>
      </c>
      <c r="L91" s="255">
        <v>21</v>
      </c>
      <c r="M91" s="255">
        <f>G91*(1+L91/100)</f>
        <v>0</v>
      </c>
      <c r="N91" s="253">
        <v>9.4500000000000001E-3</v>
      </c>
      <c r="O91" s="253">
        <f>ROUND(E91*N91,2)</f>
        <v>0.01</v>
      </c>
      <c r="P91" s="253">
        <v>0</v>
      </c>
      <c r="Q91" s="253">
        <f>ROUND(E91*P91,2)</f>
        <v>0</v>
      </c>
      <c r="R91" s="255"/>
      <c r="S91" s="255" t="s">
        <v>195</v>
      </c>
      <c r="T91" s="256" t="s">
        <v>196</v>
      </c>
      <c r="U91" s="220">
        <v>0.53600000000000003</v>
      </c>
      <c r="V91" s="220">
        <f>ROUND(E91*U91,2)</f>
        <v>0.54</v>
      </c>
      <c r="W91" s="220"/>
      <c r="X91" s="220" t="s">
        <v>231</v>
      </c>
      <c r="Y91" s="220" t="s">
        <v>197</v>
      </c>
      <c r="Z91" s="209"/>
      <c r="AA91" s="209"/>
      <c r="AB91" s="209"/>
      <c r="AC91" s="209"/>
      <c r="AD91" s="209"/>
      <c r="AE91" s="209"/>
      <c r="AF91" s="209"/>
      <c r="AG91" s="209" t="s">
        <v>232</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ht="22.5" outlineLevel="1" x14ac:dyDescent="0.2">
      <c r="A92" s="250">
        <v>61</v>
      </c>
      <c r="B92" s="251" t="s">
        <v>1245</v>
      </c>
      <c r="C92" s="258" t="s">
        <v>1246</v>
      </c>
      <c r="D92" s="252" t="s">
        <v>291</v>
      </c>
      <c r="E92" s="253">
        <v>18</v>
      </c>
      <c r="F92" s="254"/>
      <c r="G92" s="255">
        <f>ROUND(E92*F92,2)</f>
        <v>0</v>
      </c>
      <c r="H92" s="254"/>
      <c r="I92" s="255">
        <f>ROUND(E92*H92,2)</f>
        <v>0</v>
      </c>
      <c r="J92" s="254"/>
      <c r="K92" s="255">
        <f>ROUND(E92*J92,2)</f>
        <v>0</v>
      </c>
      <c r="L92" s="255">
        <v>21</v>
      </c>
      <c r="M92" s="255">
        <f>G92*(1+L92/100)</f>
        <v>0</v>
      </c>
      <c r="N92" s="253">
        <v>6.9999999999999999E-4</v>
      </c>
      <c r="O92" s="253">
        <f>ROUND(E92*N92,2)</f>
        <v>0.01</v>
      </c>
      <c r="P92" s="253">
        <v>0</v>
      </c>
      <c r="Q92" s="253">
        <f>ROUND(E92*P92,2)</f>
        <v>0</v>
      </c>
      <c r="R92" s="255"/>
      <c r="S92" s="255" t="s">
        <v>195</v>
      </c>
      <c r="T92" s="256" t="s">
        <v>196</v>
      </c>
      <c r="U92" s="220">
        <v>7.0000000000000007E-2</v>
      </c>
      <c r="V92" s="220">
        <f>ROUND(E92*U92,2)</f>
        <v>1.26</v>
      </c>
      <c r="W92" s="220"/>
      <c r="X92" s="220" t="s">
        <v>231</v>
      </c>
      <c r="Y92" s="220" t="s">
        <v>197</v>
      </c>
      <c r="Z92" s="209"/>
      <c r="AA92" s="209"/>
      <c r="AB92" s="209"/>
      <c r="AC92" s="209"/>
      <c r="AD92" s="209"/>
      <c r="AE92" s="209"/>
      <c r="AF92" s="209"/>
      <c r="AG92" s="209" t="s">
        <v>232</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50">
        <v>62</v>
      </c>
      <c r="B93" s="251" t="s">
        <v>1247</v>
      </c>
      <c r="C93" s="258" t="s">
        <v>1248</v>
      </c>
      <c r="D93" s="252" t="s">
        <v>333</v>
      </c>
      <c r="E93" s="253">
        <v>108</v>
      </c>
      <c r="F93" s="254"/>
      <c r="G93" s="255">
        <f>ROUND(E93*F93,2)</f>
        <v>0</v>
      </c>
      <c r="H93" s="254"/>
      <c r="I93" s="255">
        <f>ROUND(E93*H93,2)</f>
        <v>0</v>
      </c>
      <c r="J93" s="254"/>
      <c r="K93" s="255">
        <f>ROUND(E93*J93,2)</f>
        <v>0</v>
      </c>
      <c r="L93" s="255">
        <v>21</v>
      </c>
      <c r="M93" s="255">
        <f>G93*(1+L93/100)</f>
        <v>0</v>
      </c>
      <c r="N93" s="253">
        <v>0</v>
      </c>
      <c r="O93" s="253">
        <f>ROUND(E93*N93,2)</f>
        <v>0</v>
      </c>
      <c r="P93" s="253">
        <v>0</v>
      </c>
      <c r="Q93" s="253">
        <f>ROUND(E93*P93,2)</f>
        <v>0</v>
      </c>
      <c r="R93" s="255"/>
      <c r="S93" s="255" t="s">
        <v>195</v>
      </c>
      <c r="T93" s="256" t="s">
        <v>196</v>
      </c>
      <c r="U93" s="220">
        <v>0</v>
      </c>
      <c r="V93" s="220">
        <f>ROUND(E93*U93,2)</f>
        <v>0</v>
      </c>
      <c r="W93" s="220"/>
      <c r="X93" s="220" t="s">
        <v>231</v>
      </c>
      <c r="Y93" s="220" t="s">
        <v>197</v>
      </c>
      <c r="Z93" s="209"/>
      <c r="AA93" s="209"/>
      <c r="AB93" s="209"/>
      <c r="AC93" s="209"/>
      <c r="AD93" s="209"/>
      <c r="AE93" s="209"/>
      <c r="AF93" s="209"/>
      <c r="AG93" s="209" t="s">
        <v>232</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50">
        <v>63</v>
      </c>
      <c r="B94" s="251" t="s">
        <v>1249</v>
      </c>
      <c r="C94" s="258" t="s">
        <v>1250</v>
      </c>
      <c r="D94" s="252" t="s">
        <v>291</v>
      </c>
      <c r="E94" s="253">
        <v>1</v>
      </c>
      <c r="F94" s="254"/>
      <c r="G94" s="255">
        <f>ROUND(E94*F94,2)</f>
        <v>0</v>
      </c>
      <c r="H94" s="254"/>
      <c r="I94" s="255">
        <f>ROUND(E94*H94,2)</f>
        <v>0</v>
      </c>
      <c r="J94" s="254"/>
      <c r="K94" s="255">
        <f>ROUND(E94*J94,2)</f>
        <v>0</v>
      </c>
      <c r="L94" s="255">
        <v>21</v>
      </c>
      <c r="M94" s="255">
        <f>G94*(1+L94/100)</f>
        <v>0</v>
      </c>
      <c r="N94" s="253">
        <v>0</v>
      </c>
      <c r="O94" s="253">
        <f>ROUND(E94*N94,2)</f>
        <v>0</v>
      </c>
      <c r="P94" s="253">
        <v>0</v>
      </c>
      <c r="Q94" s="253">
        <f>ROUND(E94*P94,2)</f>
        <v>0</v>
      </c>
      <c r="R94" s="255"/>
      <c r="S94" s="255" t="s">
        <v>195</v>
      </c>
      <c r="T94" s="256" t="s">
        <v>196</v>
      </c>
      <c r="U94" s="220">
        <v>0</v>
      </c>
      <c r="V94" s="220">
        <f>ROUND(E94*U94,2)</f>
        <v>0</v>
      </c>
      <c r="W94" s="220"/>
      <c r="X94" s="220" t="s">
        <v>231</v>
      </c>
      <c r="Y94" s="220" t="s">
        <v>197</v>
      </c>
      <c r="Z94" s="209"/>
      <c r="AA94" s="209"/>
      <c r="AB94" s="209"/>
      <c r="AC94" s="209"/>
      <c r="AD94" s="209"/>
      <c r="AE94" s="209"/>
      <c r="AF94" s="209"/>
      <c r="AG94" s="209" t="s">
        <v>232</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50">
        <v>64</v>
      </c>
      <c r="B95" s="251" t="s">
        <v>1251</v>
      </c>
      <c r="C95" s="258" t="s">
        <v>1252</v>
      </c>
      <c r="D95" s="252" t="s">
        <v>291</v>
      </c>
      <c r="E95" s="253">
        <v>1970</v>
      </c>
      <c r="F95" s="254"/>
      <c r="G95" s="255">
        <f>ROUND(E95*F95,2)</f>
        <v>0</v>
      </c>
      <c r="H95" s="254"/>
      <c r="I95" s="255">
        <f>ROUND(E95*H95,2)</f>
        <v>0</v>
      </c>
      <c r="J95" s="254"/>
      <c r="K95" s="255">
        <f>ROUND(E95*J95,2)</f>
        <v>0</v>
      </c>
      <c r="L95" s="255">
        <v>21</v>
      </c>
      <c r="M95" s="255">
        <f>G95*(1+L95/100)</f>
        <v>0</v>
      </c>
      <c r="N95" s="253">
        <v>0</v>
      </c>
      <c r="O95" s="253">
        <f>ROUND(E95*N95,2)</f>
        <v>0</v>
      </c>
      <c r="P95" s="253">
        <v>0</v>
      </c>
      <c r="Q95" s="253">
        <f>ROUND(E95*P95,2)</f>
        <v>0</v>
      </c>
      <c r="R95" s="255"/>
      <c r="S95" s="255" t="s">
        <v>195</v>
      </c>
      <c r="T95" s="256" t="s">
        <v>196</v>
      </c>
      <c r="U95" s="220">
        <v>0</v>
      </c>
      <c r="V95" s="220">
        <f>ROUND(E95*U95,2)</f>
        <v>0</v>
      </c>
      <c r="W95" s="220"/>
      <c r="X95" s="220" t="s">
        <v>231</v>
      </c>
      <c r="Y95" s="220" t="s">
        <v>197</v>
      </c>
      <c r="Z95" s="209"/>
      <c r="AA95" s="209"/>
      <c r="AB95" s="209"/>
      <c r="AC95" s="209"/>
      <c r="AD95" s="209"/>
      <c r="AE95" s="209"/>
      <c r="AF95" s="209"/>
      <c r="AG95" s="209" t="s">
        <v>232</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33">
        <v>65</v>
      </c>
      <c r="B96" s="234" t="s">
        <v>1253</v>
      </c>
      <c r="C96" s="243" t="s">
        <v>1254</v>
      </c>
      <c r="D96" s="235" t="s">
        <v>291</v>
      </c>
      <c r="E96" s="236">
        <v>2</v>
      </c>
      <c r="F96" s="237"/>
      <c r="G96" s="238">
        <f>ROUND(E96*F96,2)</f>
        <v>0</v>
      </c>
      <c r="H96" s="237"/>
      <c r="I96" s="238">
        <f>ROUND(E96*H96,2)</f>
        <v>0</v>
      </c>
      <c r="J96" s="237"/>
      <c r="K96" s="238">
        <f>ROUND(E96*J96,2)</f>
        <v>0</v>
      </c>
      <c r="L96" s="238">
        <v>21</v>
      </c>
      <c r="M96" s="238">
        <f>G96*(1+L96/100)</f>
        <v>0</v>
      </c>
      <c r="N96" s="236">
        <v>0</v>
      </c>
      <c r="O96" s="236">
        <f>ROUND(E96*N96,2)</f>
        <v>0</v>
      </c>
      <c r="P96" s="236">
        <v>0</v>
      </c>
      <c r="Q96" s="236">
        <f>ROUND(E96*P96,2)</f>
        <v>0</v>
      </c>
      <c r="R96" s="238"/>
      <c r="S96" s="238" t="s">
        <v>195</v>
      </c>
      <c r="T96" s="239" t="s">
        <v>196</v>
      </c>
      <c r="U96" s="220">
        <v>0</v>
      </c>
      <c r="V96" s="220">
        <f>ROUND(E96*U96,2)</f>
        <v>0</v>
      </c>
      <c r="W96" s="220"/>
      <c r="X96" s="220" t="s">
        <v>231</v>
      </c>
      <c r="Y96" s="220" t="s">
        <v>197</v>
      </c>
      <c r="Z96" s="209"/>
      <c r="AA96" s="209"/>
      <c r="AB96" s="209"/>
      <c r="AC96" s="209"/>
      <c r="AD96" s="209"/>
      <c r="AE96" s="209"/>
      <c r="AF96" s="209"/>
      <c r="AG96" s="209" t="s">
        <v>232</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v>66</v>
      </c>
      <c r="B97" s="217" t="s">
        <v>1255</v>
      </c>
      <c r="C97" s="262" t="s">
        <v>1256</v>
      </c>
      <c r="D97" s="218" t="s">
        <v>0</v>
      </c>
      <c r="E97" s="260"/>
      <c r="F97" s="221"/>
      <c r="G97" s="220">
        <f>ROUND(E97*F97,2)</f>
        <v>0</v>
      </c>
      <c r="H97" s="221"/>
      <c r="I97" s="220">
        <f>ROUND(E97*H97,2)</f>
        <v>0</v>
      </c>
      <c r="J97" s="221"/>
      <c r="K97" s="220">
        <f>ROUND(E97*J97,2)</f>
        <v>0</v>
      </c>
      <c r="L97" s="220">
        <v>21</v>
      </c>
      <c r="M97" s="220">
        <f>G97*(1+L97/100)</f>
        <v>0</v>
      </c>
      <c r="N97" s="219">
        <v>0</v>
      </c>
      <c r="O97" s="219">
        <f>ROUND(E97*N97,2)</f>
        <v>0</v>
      </c>
      <c r="P97" s="219">
        <v>0</v>
      </c>
      <c r="Q97" s="219">
        <f>ROUND(E97*P97,2)</f>
        <v>0</v>
      </c>
      <c r="R97" s="220" t="s">
        <v>1154</v>
      </c>
      <c r="S97" s="220" t="s">
        <v>759</v>
      </c>
      <c r="T97" s="220" t="s">
        <v>196</v>
      </c>
      <c r="U97" s="220">
        <v>0</v>
      </c>
      <c r="V97" s="220">
        <f>ROUND(E97*U97,2)</f>
        <v>0</v>
      </c>
      <c r="W97" s="220"/>
      <c r="X97" s="220" t="s">
        <v>760</v>
      </c>
      <c r="Y97" s="220" t="s">
        <v>197</v>
      </c>
      <c r="Z97" s="209"/>
      <c r="AA97" s="209"/>
      <c r="AB97" s="209"/>
      <c r="AC97" s="209"/>
      <c r="AD97" s="209"/>
      <c r="AE97" s="209"/>
      <c r="AF97" s="209"/>
      <c r="AG97" s="209" t="s">
        <v>761</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x14ac:dyDescent="0.2">
      <c r="A98" s="223" t="s">
        <v>190</v>
      </c>
      <c r="B98" s="224" t="s">
        <v>161</v>
      </c>
      <c r="C98" s="242" t="s">
        <v>28</v>
      </c>
      <c r="D98" s="225"/>
      <c r="E98" s="226"/>
      <c r="F98" s="227"/>
      <c r="G98" s="227">
        <f>SUMIF(AG99:AG99,"&lt;&gt;NOR",G99:G99)</f>
        <v>0</v>
      </c>
      <c r="H98" s="227"/>
      <c r="I98" s="227">
        <f>SUM(I99:I99)</f>
        <v>0</v>
      </c>
      <c r="J98" s="227"/>
      <c r="K98" s="227">
        <f>SUM(K99:K99)</f>
        <v>0</v>
      </c>
      <c r="L98" s="227"/>
      <c r="M98" s="227">
        <f>SUM(M99:M99)</f>
        <v>0</v>
      </c>
      <c r="N98" s="226"/>
      <c r="O98" s="226">
        <f>SUM(O99:O99)</f>
        <v>0</v>
      </c>
      <c r="P98" s="226"/>
      <c r="Q98" s="226">
        <f>SUM(Q99:Q99)</f>
        <v>0</v>
      </c>
      <c r="R98" s="227"/>
      <c r="S98" s="227"/>
      <c r="T98" s="228"/>
      <c r="U98" s="222"/>
      <c r="V98" s="222">
        <f>SUM(V99:V99)</f>
        <v>40</v>
      </c>
      <c r="W98" s="222"/>
      <c r="X98" s="222"/>
      <c r="Y98" s="222"/>
      <c r="AG98" t="s">
        <v>191</v>
      </c>
    </row>
    <row r="99" spans="1:60" outlineLevel="1" x14ac:dyDescent="0.2">
      <c r="A99" s="233">
        <v>67</v>
      </c>
      <c r="B99" s="234" t="s">
        <v>1117</v>
      </c>
      <c r="C99" s="243" t="s">
        <v>1118</v>
      </c>
      <c r="D99" s="235" t="s">
        <v>1119</v>
      </c>
      <c r="E99" s="236">
        <v>40</v>
      </c>
      <c r="F99" s="237"/>
      <c r="G99" s="238">
        <f>ROUND(E99*F99,2)</f>
        <v>0</v>
      </c>
      <c r="H99" s="237"/>
      <c r="I99" s="238">
        <f>ROUND(E99*H99,2)</f>
        <v>0</v>
      </c>
      <c r="J99" s="237"/>
      <c r="K99" s="238">
        <f>ROUND(E99*J99,2)</f>
        <v>0</v>
      </c>
      <c r="L99" s="238">
        <v>21</v>
      </c>
      <c r="M99" s="238">
        <f>G99*(1+L99/100)</f>
        <v>0</v>
      </c>
      <c r="N99" s="236">
        <v>0</v>
      </c>
      <c r="O99" s="236">
        <f>ROUND(E99*N99,2)</f>
        <v>0</v>
      </c>
      <c r="P99" s="236">
        <v>0</v>
      </c>
      <c r="Q99" s="236">
        <f>ROUND(E99*P99,2)</f>
        <v>0</v>
      </c>
      <c r="R99" s="238"/>
      <c r="S99" s="238" t="s">
        <v>195</v>
      </c>
      <c r="T99" s="239" t="s">
        <v>196</v>
      </c>
      <c r="U99" s="220">
        <v>1</v>
      </c>
      <c r="V99" s="220">
        <f>ROUND(E99*U99,2)</f>
        <v>40</v>
      </c>
      <c r="W99" s="220"/>
      <c r="X99" s="220" t="s">
        <v>1120</v>
      </c>
      <c r="Y99" s="220" t="s">
        <v>197</v>
      </c>
      <c r="Z99" s="209"/>
      <c r="AA99" s="209"/>
      <c r="AB99" s="209"/>
      <c r="AC99" s="209"/>
      <c r="AD99" s="209"/>
      <c r="AE99" s="209"/>
      <c r="AF99" s="209"/>
      <c r="AG99" s="209" t="s">
        <v>1121</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x14ac:dyDescent="0.2">
      <c r="A100" s="3"/>
      <c r="B100" s="4"/>
      <c r="C100" s="245"/>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176</v>
      </c>
    </row>
    <row r="101" spans="1:60" x14ac:dyDescent="0.2">
      <c r="A101" s="212"/>
      <c r="B101" s="213" t="s">
        <v>29</v>
      </c>
      <c r="C101" s="246"/>
      <c r="D101" s="214"/>
      <c r="E101" s="215"/>
      <c r="F101" s="215"/>
      <c r="G101" s="232">
        <f>G8+G29+G36+G47+G65+G83+G98</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225</v>
      </c>
    </row>
    <row r="102" spans="1:60" x14ac:dyDescent="0.2">
      <c r="C102" s="247"/>
      <c r="D102" s="10"/>
      <c r="AG102" t="s">
        <v>226</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M6XBEHt5xyjt0rFXUygXSkPbfRM05ypNB5P5N6Q6THAGmdyuFoa8H93sqd5D5E5MnneT35QJJz58dGAzaIPZg==" saltValue="5sd8SlZLh280q8O4iAed9A==" spinCount="100000" sheet="1" formatRows="0"/>
  <mergeCells count="22">
    <mergeCell ref="C74:G74"/>
    <mergeCell ref="C75:G75"/>
    <mergeCell ref="C89:G89"/>
    <mergeCell ref="C90:G90"/>
    <mergeCell ref="C28:G28"/>
    <mergeCell ref="C35:G35"/>
    <mergeCell ref="C67:G67"/>
    <mergeCell ref="C68:G68"/>
    <mergeCell ref="C70:G70"/>
    <mergeCell ref="C71:G71"/>
    <mergeCell ref="C19:G19"/>
    <mergeCell ref="C20:G20"/>
    <mergeCell ref="C22:G22"/>
    <mergeCell ref="C23:G23"/>
    <mergeCell ref="C25:G25"/>
    <mergeCell ref="C26:G26"/>
    <mergeCell ref="A1:G1"/>
    <mergeCell ref="C2:G2"/>
    <mergeCell ref="C3:G3"/>
    <mergeCell ref="C4:G4"/>
    <mergeCell ref="C16:G16"/>
    <mergeCell ref="C17:G17"/>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2C7B-49E6-472D-9683-52260C536FE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4" t="s">
        <v>227</v>
      </c>
      <c r="B1" s="194"/>
      <c r="C1" s="194"/>
      <c r="D1" s="194"/>
      <c r="E1" s="194"/>
      <c r="F1" s="194"/>
      <c r="G1" s="194"/>
      <c r="AG1" t="s">
        <v>163</v>
      </c>
    </row>
    <row r="2" spans="1:60" ht="24.95" customHeight="1" x14ac:dyDescent="0.2">
      <c r="A2" s="195" t="s">
        <v>7</v>
      </c>
      <c r="B2" s="49" t="s">
        <v>43</v>
      </c>
      <c r="C2" s="198" t="s">
        <v>44</v>
      </c>
      <c r="D2" s="196"/>
      <c r="E2" s="196"/>
      <c r="F2" s="196"/>
      <c r="G2" s="197"/>
      <c r="AG2" t="s">
        <v>164</v>
      </c>
    </row>
    <row r="3" spans="1:60" ht="24.95" customHeight="1" x14ac:dyDescent="0.2">
      <c r="A3" s="195" t="s">
        <v>8</v>
      </c>
      <c r="B3" s="49" t="s">
        <v>43</v>
      </c>
      <c r="C3" s="198" t="s">
        <v>50</v>
      </c>
      <c r="D3" s="196"/>
      <c r="E3" s="196"/>
      <c r="F3" s="196"/>
      <c r="G3" s="197"/>
      <c r="AC3" s="173" t="s">
        <v>164</v>
      </c>
      <c r="AG3" t="s">
        <v>166</v>
      </c>
    </row>
    <row r="4" spans="1:60" ht="24.95" customHeight="1" x14ac:dyDescent="0.2">
      <c r="A4" s="199" t="s">
        <v>9</v>
      </c>
      <c r="B4" s="200" t="s">
        <v>59</v>
      </c>
      <c r="C4" s="201" t="s">
        <v>60</v>
      </c>
      <c r="D4" s="202"/>
      <c r="E4" s="202"/>
      <c r="F4" s="202"/>
      <c r="G4" s="203"/>
      <c r="AG4" t="s">
        <v>167</v>
      </c>
    </row>
    <row r="5" spans="1:60" x14ac:dyDescent="0.2">
      <c r="D5" s="10"/>
    </row>
    <row r="6" spans="1:60" ht="38.25" x14ac:dyDescent="0.2">
      <c r="A6" s="205" t="s">
        <v>168</v>
      </c>
      <c r="B6" s="207" t="s">
        <v>169</v>
      </c>
      <c r="C6" s="207" t="s">
        <v>170</v>
      </c>
      <c r="D6" s="206" t="s">
        <v>171</v>
      </c>
      <c r="E6" s="205" t="s">
        <v>172</v>
      </c>
      <c r="F6" s="204" t="s">
        <v>173</v>
      </c>
      <c r="G6" s="205" t="s">
        <v>29</v>
      </c>
      <c r="H6" s="208" t="s">
        <v>30</v>
      </c>
      <c r="I6" s="208" t="s">
        <v>174</v>
      </c>
      <c r="J6" s="208" t="s">
        <v>31</v>
      </c>
      <c r="K6" s="208" t="s">
        <v>175</v>
      </c>
      <c r="L6" s="208" t="s">
        <v>176</v>
      </c>
      <c r="M6" s="208" t="s">
        <v>177</v>
      </c>
      <c r="N6" s="208" t="s">
        <v>178</v>
      </c>
      <c r="O6" s="208" t="s">
        <v>179</v>
      </c>
      <c r="P6" s="208" t="s">
        <v>180</v>
      </c>
      <c r="Q6" s="208" t="s">
        <v>181</v>
      </c>
      <c r="R6" s="208" t="s">
        <v>182</v>
      </c>
      <c r="S6" s="208" t="s">
        <v>183</v>
      </c>
      <c r="T6" s="208" t="s">
        <v>184</v>
      </c>
      <c r="U6" s="208" t="s">
        <v>185</v>
      </c>
      <c r="V6" s="208" t="s">
        <v>186</v>
      </c>
      <c r="W6" s="208" t="s">
        <v>187</v>
      </c>
      <c r="X6" s="208" t="s">
        <v>188</v>
      </c>
      <c r="Y6" s="208" t="s">
        <v>189</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c r="Y7" s="211"/>
    </row>
    <row r="8" spans="1:60" x14ac:dyDescent="0.2">
      <c r="A8" s="223" t="s">
        <v>190</v>
      </c>
      <c r="B8" s="224" t="s">
        <v>87</v>
      </c>
      <c r="C8" s="242" t="s">
        <v>88</v>
      </c>
      <c r="D8" s="225"/>
      <c r="E8" s="226"/>
      <c r="F8" s="227"/>
      <c r="G8" s="227">
        <f>SUMIF(AG9:AG10,"&lt;&gt;NOR",G9:G10)</f>
        <v>0</v>
      </c>
      <c r="H8" s="227"/>
      <c r="I8" s="227">
        <f>SUM(I9:I10)</f>
        <v>0</v>
      </c>
      <c r="J8" s="227"/>
      <c r="K8" s="227">
        <f>SUM(K9:K10)</f>
        <v>0</v>
      </c>
      <c r="L8" s="227"/>
      <c r="M8" s="227">
        <f>SUM(M9:M10)</f>
        <v>0</v>
      </c>
      <c r="N8" s="226"/>
      <c r="O8" s="226">
        <f>SUM(O9:O10)</f>
        <v>4.8</v>
      </c>
      <c r="P8" s="226"/>
      <c r="Q8" s="226">
        <f>SUM(Q9:Q10)</f>
        <v>0</v>
      </c>
      <c r="R8" s="227"/>
      <c r="S8" s="227"/>
      <c r="T8" s="228"/>
      <c r="U8" s="222"/>
      <c r="V8" s="222">
        <f>SUM(V9:V10)</f>
        <v>99.25</v>
      </c>
      <c r="W8" s="222"/>
      <c r="X8" s="222"/>
      <c r="Y8" s="222"/>
      <c r="AG8" t="s">
        <v>191</v>
      </c>
    </row>
    <row r="9" spans="1:60" outlineLevel="1" x14ac:dyDescent="0.2">
      <c r="A9" s="250">
        <v>1</v>
      </c>
      <c r="B9" s="251" t="s">
        <v>1257</v>
      </c>
      <c r="C9" s="258" t="s">
        <v>1258</v>
      </c>
      <c r="D9" s="252" t="s">
        <v>333</v>
      </c>
      <c r="E9" s="253">
        <v>300</v>
      </c>
      <c r="F9" s="254"/>
      <c r="G9" s="255">
        <f>ROUND(E9*F9,2)</f>
        <v>0</v>
      </c>
      <c r="H9" s="254"/>
      <c r="I9" s="255">
        <f>ROUND(E9*H9,2)</f>
        <v>0</v>
      </c>
      <c r="J9" s="254"/>
      <c r="K9" s="255">
        <f>ROUND(E9*J9,2)</f>
        <v>0</v>
      </c>
      <c r="L9" s="255">
        <v>21</v>
      </c>
      <c r="M9" s="255">
        <f>G9*(1+L9/100)</f>
        <v>0</v>
      </c>
      <c r="N9" s="253">
        <v>1.56E-3</v>
      </c>
      <c r="O9" s="253">
        <f>ROUND(E9*N9,2)</f>
        <v>0.47</v>
      </c>
      <c r="P9" s="253">
        <v>0</v>
      </c>
      <c r="Q9" s="253">
        <f>ROUND(E9*P9,2)</f>
        <v>0</v>
      </c>
      <c r="R9" s="255"/>
      <c r="S9" s="255" t="s">
        <v>195</v>
      </c>
      <c r="T9" s="256" t="s">
        <v>196</v>
      </c>
      <c r="U9" s="220">
        <v>0.12</v>
      </c>
      <c r="V9" s="220">
        <f>ROUND(E9*U9,2)</f>
        <v>36</v>
      </c>
      <c r="W9" s="220"/>
      <c r="X9" s="220" t="s">
        <v>231</v>
      </c>
      <c r="Y9" s="220" t="s">
        <v>197</v>
      </c>
      <c r="Z9" s="209"/>
      <c r="AA9" s="209"/>
      <c r="AB9" s="209"/>
      <c r="AC9" s="209"/>
      <c r="AD9" s="209"/>
      <c r="AE9" s="209"/>
      <c r="AF9" s="209"/>
      <c r="AG9" s="209" t="s">
        <v>232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50">
        <v>2</v>
      </c>
      <c r="B10" s="251" t="s">
        <v>1259</v>
      </c>
      <c r="C10" s="258" t="s">
        <v>1260</v>
      </c>
      <c r="D10" s="252" t="s">
        <v>333</v>
      </c>
      <c r="E10" s="253">
        <v>250</v>
      </c>
      <c r="F10" s="254"/>
      <c r="G10" s="255">
        <f>ROUND(E10*F10,2)</f>
        <v>0</v>
      </c>
      <c r="H10" s="254"/>
      <c r="I10" s="255">
        <f>ROUND(E10*H10,2)</f>
        <v>0</v>
      </c>
      <c r="J10" s="254"/>
      <c r="K10" s="255">
        <f>ROUND(E10*J10,2)</f>
        <v>0</v>
      </c>
      <c r="L10" s="255">
        <v>21</v>
      </c>
      <c r="M10" s="255">
        <f>G10*(1+L10/100)</f>
        <v>0</v>
      </c>
      <c r="N10" s="253">
        <v>1.7330000000000002E-2</v>
      </c>
      <c r="O10" s="253">
        <f>ROUND(E10*N10,2)</f>
        <v>4.33</v>
      </c>
      <c r="P10" s="253">
        <v>0</v>
      </c>
      <c r="Q10" s="253">
        <f>ROUND(E10*P10,2)</f>
        <v>0</v>
      </c>
      <c r="R10" s="255"/>
      <c r="S10" s="255" t="s">
        <v>195</v>
      </c>
      <c r="T10" s="256" t="s">
        <v>196</v>
      </c>
      <c r="U10" s="220">
        <v>0.253</v>
      </c>
      <c r="V10" s="220">
        <f>ROUND(E10*U10,2)</f>
        <v>63.25</v>
      </c>
      <c r="W10" s="220"/>
      <c r="X10" s="220" t="s">
        <v>231</v>
      </c>
      <c r="Y10" s="220" t="s">
        <v>197</v>
      </c>
      <c r="Z10" s="209"/>
      <c r="AA10" s="209"/>
      <c r="AB10" s="209"/>
      <c r="AC10" s="209"/>
      <c r="AD10" s="209"/>
      <c r="AE10" s="209"/>
      <c r="AF10" s="209"/>
      <c r="AG10" s="209" t="s">
        <v>232</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x14ac:dyDescent="0.2">
      <c r="A11" s="223" t="s">
        <v>190</v>
      </c>
      <c r="B11" s="224" t="s">
        <v>103</v>
      </c>
      <c r="C11" s="242" t="s">
        <v>104</v>
      </c>
      <c r="D11" s="225"/>
      <c r="E11" s="226"/>
      <c r="F11" s="227"/>
      <c r="G11" s="227">
        <f>SUMIF(AG12:AG17,"&lt;&gt;NOR",G12:G17)</f>
        <v>0</v>
      </c>
      <c r="H11" s="227"/>
      <c r="I11" s="227">
        <f>SUM(I12:I17)</f>
        <v>0</v>
      </c>
      <c r="J11" s="227"/>
      <c r="K11" s="227">
        <f>SUM(K12:K17)</f>
        <v>0</v>
      </c>
      <c r="L11" s="227"/>
      <c r="M11" s="227">
        <f>SUM(M12:M17)</f>
        <v>0</v>
      </c>
      <c r="N11" s="226"/>
      <c r="O11" s="226">
        <f>SUM(O12:O17)</f>
        <v>0.28000000000000003</v>
      </c>
      <c r="P11" s="226"/>
      <c r="Q11" s="226">
        <f>SUM(Q12:Q17)</f>
        <v>2.72</v>
      </c>
      <c r="R11" s="227"/>
      <c r="S11" s="227"/>
      <c r="T11" s="228"/>
      <c r="U11" s="222"/>
      <c r="V11" s="222">
        <f>SUM(V12:V17)</f>
        <v>124.07999999999998</v>
      </c>
      <c r="W11" s="222"/>
      <c r="X11" s="222"/>
      <c r="Y11" s="222"/>
      <c r="AG11" t="s">
        <v>191</v>
      </c>
    </row>
    <row r="12" spans="1:60" ht="22.5" outlineLevel="1" x14ac:dyDescent="0.2">
      <c r="A12" s="233">
        <v>3</v>
      </c>
      <c r="B12" s="234" t="s">
        <v>1261</v>
      </c>
      <c r="C12" s="243" t="s">
        <v>1262</v>
      </c>
      <c r="D12" s="235" t="s">
        <v>267</v>
      </c>
      <c r="E12" s="236">
        <v>0.16200000000000001</v>
      </c>
      <c r="F12" s="237"/>
      <c r="G12" s="238">
        <f>ROUND(E12*F12,2)</f>
        <v>0</v>
      </c>
      <c r="H12" s="237"/>
      <c r="I12" s="238">
        <f>ROUND(E12*H12,2)</f>
        <v>0</v>
      </c>
      <c r="J12" s="237"/>
      <c r="K12" s="238">
        <f>ROUND(E12*J12,2)</f>
        <v>0</v>
      </c>
      <c r="L12" s="238">
        <v>21</v>
      </c>
      <c r="M12" s="238">
        <f>G12*(1+L12/100)</f>
        <v>0</v>
      </c>
      <c r="N12" s="236">
        <v>1.82E-3</v>
      </c>
      <c r="O12" s="236">
        <f>ROUND(E12*N12,2)</f>
        <v>0</v>
      </c>
      <c r="P12" s="236">
        <v>1.8</v>
      </c>
      <c r="Q12" s="236">
        <f>ROUND(E12*P12,2)</f>
        <v>0.28999999999999998</v>
      </c>
      <c r="R12" s="238"/>
      <c r="S12" s="238" t="s">
        <v>195</v>
      </c>
      <c r="T12" s="239" t="s">
        <v>196</v>
      </c>
      <c r="U12" s="220">
        <v>5.016</v>
      </c>
      <c r="V12" s="220">
        <f>ROUND(E12*U12,2)</f>
        <v>0.81</v>
      </c>
      <c r="W12" s="220"/>
      <c r="X12" s="220" t="s">
        <v>231</v>
      </c>
      <c r="Y12" s="220" t="s">
        <v>197</v>
      </c>
      <c r="Z12" s="209"/>
      <c r="AA12" s="209"/>
      <c r="AB12" s="209"/>
      <c r="AC12" s="209"/>
      <c r="AD12" s="209"/>
      <c r="AE12" s="209"/>
      <c r="AF12" s="209"/>
      <c r="AG12" s="209" t="s">
        <v>232</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2" x14ac:dyDescent="0.2">
      <c r="A13" s="216"/>
      <c r="B13" s="217"/>
      <c r="C13" s="257" t="s">
        <v>1263</v>
      </c>
      <c r="D13" s="248"/>
      <c r="E13" s="249">
        <v>0.16</v>
      </c>
      <c r="F13" s="220"/>
      <c r="G13" s="220"/>
      <c r="H13" s="220"/>
      <c r="I13" s="220"/>
      <c r="J13" s="220"/>
      <c r="K13" s="220"/>
      <c r="L13" s="220"/>
      <c r="M13" s="220"/>
      <c r="N13" s="219"/>
      <c r="O13" s="219"/>
      <c r="P13" s="219"/>
      <c r="Q13" s="219"/>
      <c r="R13" s="220"/>
      <c r="S13" s="220"/>
      <c r="T13" s="220"/>
      <c r="U13" s="220"/>
      <c r="V13" s="220"/>
      <c r="W13" s="220"/>
      <c r="X13" s="220"/>
      <c r="Y13" s="220"/>
      <c r="Z13" s="209"/>
      <c r="AA13" s="209"/>
      <c r="AB13" s="209"/>
      <c r="AC13" s="209"/>
      <c r="AD13" s="209"/>
      <c r="AE13" s="209"/>
      <c r="AF13" s="209"/>
      <c r="AG13" s="209" t="s">
        <v>234</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50">
        <v>4</v>
      </c>
      <c r="B14" s="251" t="s">
        <v>1264</v>
      </c>
      <c r="C14" s="258" t="s">
        <v>1265</v>
      </c>
      <c r="D14" s="252" t="s">
        <v>291</v>
      </c>
      <c r="E14" s="253">
        <v>83</v>
      </c>
      <c r="F14" s="254"/>
      <c r="G14" s="255">
        <f>ROUND(E14*F14,2)</f>
        <v>0</v>
      </c>
      <c r="H14" s="254"/>
      <c r="I14" s="255">
        <f>ROUND(E14*H14,2)</f>
        <v>0</v>
      </c>
      <c r="J14" s="254"/>
      <c r="K14" s="255">
        <f>ROUND(E14*J14,2)</f>
        <v>0</v>
      </c>
      <c r="L14" s="255">
        <v>21</v>
      </c>
      <c r="M14" s="255">
        <f>G14*(1+L14/100)</f>
        <v>0</v>
      </c>
      <c r="N14" s="253">
        <v>8.0000000000000007E-5</v>
      </c>
      <c r="O14" s="253">
        <f>ROUND(E14*N14,2)</f>
        <v>0.01</v>
      </c>
      <c r="P14" s="253">
        <v>1E-3</v>
      </c>
      <c r="Q14" s="253">
        <f>ROUND(E14*P14,2)</f>
        <v>0.08</v>
      </c>
      <c r="R14" s="255"/>
      <c r="S14" s="255" t="s">
        <v>195</v>
      </c>
      <c r="T14" s="256" t="s">
        <v>196</v>
      </c>
      <c r="U14" s="220">
        <v>0.152</v>
      </c>
      <c r="V14" s="220">
        <f>ROUND(E14*U14,2)</f>
        <v>12.62</v>
      </c>
      <c r="W14" s="220"/>
      <c r="X14" s="220" t="s">
        <v>231</v>
      </c>
      <c r="Y14" s="220" t="s">
        <v>197</v>
      </c>
      <c r="Z14" s="209"/>
      <c r="AA14" s="209"/>
      <c r="AB14" s="209"/>
      <c r="AC14" s="209"/>
      <c r="AD14" s="209"/>
      <c r="AE14" s="209"/>
      <c r="AF14" s="209"/>
      <c r="AG14" s="209" t="s">
        <v>232</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50">
        <v>5</v>
      </c>
      <c r="B15" s="251" t="s">
        <v>1266</v>
      </c>
      <c r="C15" s="258" t="s">
        <v>1267</v>
      </c>
      <c r="D15" s="252" t="s">
        <v>333</v>
      </c>
      <c r="E15" s="253">
        <v>300</v>
      </c>
      <c r="F15" s="254"/>
      <c r="G15" s="255">
        <f>ROUND(E15*F15,2)</f>
        <v>0</v>
      </c>
      <c r="H15" s="254"/>
      <c r="I15" s="255">
        <f>ROUND(E15*H15,2)</f>
        <v>0</v>
      </c>
      <c r="J15" s="254"/>
      <c r="K15" s="255">
        <f>ROUND(E15*J15,2)</f>
        <v>0</v>
      </c>
      <c r="L15" s="255">
        <v>21</v>
      </c>
      <c r="M15" s="255">
        <f>G15*(1+L15/100)</f>
        <v>0</v>
      </c>
      <c r="N15" s="253">
        <v>4.8999999999999998E-4</v>
      </c>
      <c r="O15" s="253">
        <f>ROUND(E15*N15,2)</f>
        <v>0.15</v>
      </c>
      <c r="P15" s="253">
        <v>2E-3</v>
      </c>
      <c r="Q15" s="253">
        <f>ROUND(E15*P15,2)</f>
        <v>0.6</v>
      </c>
      <c r="R15" s="255"/>
      <c r="S15" s="255" t="s">
        <v>195</v>
      </c>
      <c r="T15" s="256" t="s">
        <v>196</v>
      </c>
      <c r="U15" s="220">
        <v>0.17599999999999999</v>
      </c>
      <c r="V15" s="220">
        <f>ROUND(E15*U15,2)</f>
        <v>52.8</v>
      </c>
      <c r="W15" s="220"/>
      <c r="X15" s="220" t="s">
        <v>231</v>
      </c>
      <c r="Y15" s="220" t="s">
        <v>197</v>
      </c>
      <c r="Z15" s="209"/>
      <c r="AA15" s="209"/>
      <c r="AB15" s="209"/>
      <c r="AC15" s="209"/>
      <c r="AD15" s="209"/>
      <c r="AE15" s="209"/>
      <c r="AF15" s="209"/>
      <c r="AG15" s="209" t="s">
        <v>232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50">
        <v>6</v>
      </c>
      <c r="B16" s="251" t="s">
        <v>1268</v>
      </c>
      <c r="C16" s="258" t="s">
        <v>1269</v>
      </c>
      <c r="D16" s="252" t="s">
        <v>333</v>
      </c>
      <c r="E16" s="253">
        <v>100</v>
      </c>
      <c r="F16" s="254"/>
      <c r="G16" s="255">
        <f>ROUND(E16*F16,2)</f>
        <v>0</v>
      </c>
      <c r="H16" s="254"/>
      <c r="I16" s="255">
        <f>ROUND(E16*H16,2)</f>
        <v>0</v>
      </c>
      <c r="J16" s="254"/>
      <c r="K16" s="255">
        <f>ROUND(E16*J16,2)</f>
        <v>0</v>
      </c>
      <c r="L16" s="255">
        <v>21</v>
      </c>
      <c r="M16" s="255">
        <f>G16*(1+L16/100)</f>
        <v>0</v>
      </c>
      <c r="N16" s="253">
        <v>4.8999999999999998E-4</v>
      </c>
      <c r="O16" s="253">
        <f>ROUND(E16*N16,2)</f>
        <v>0.05</v>
      </c>
      <c r="P16" s="253">
        <v>4.0000000000000001E-3</v>
      </c>
      <c r="Q16" s="253">
        <f>ROUND(E16*P16,2)</f>
        <v>0.4</v>
      </c>
      <c r="R16" s="255"/>
      <c r="S16" s="255" t="s">
        <v>195</v>
      </c>
      <c r="T16" s="256" t="s">
        <v>196</v>
      </c>
      <c r="U16" s="220">
        <v>0.20799999999999999</v>
      </c>
      <c r="V16" s="220">
        <f>ROUND(E16*U16,2)</f>
        <v>20.8</v>
      </c>
      <c r="W16" s="220"/>
      <c r="X16" s="220" t="s">
        <v>231</v>
      </c>
      <c r="Y16" s="220" t="s">
        <v>197</v>
      </c>
      <c r="Z16" s="209"/>
      <c r="AA16" s="209"/>
      <c r="AB16" s="209"/>
      <c r="AC16" s="209"/>
      <c r="AD16" s="209"/>
      <c r="AE16" s="209"/>
      <c r="AF16" s="209"/>
      <c r="AG16" s="209" t="s">
        <v>232</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50">
        <v>7</v>
      </c>
      <c r="B17" s="251" t="s">
        <v>1270</v>
      </c>
      <c r="C17" s="258" t="s">
        <v>1271</v>
      </c>
      <c r="D17" s="252" t="s">
        <v>333</v>
      </c>
      <c r="E17" s="253">
        <v>150</v>
      </c>
      <c r="F17" s="254"/>
      <c r="G17" s="255">
        <f>ROUND(E17*F17,2)</f>
        <v>0</v>
      </c>
      <c r="H17" s="254"/>
      <c r="I17" s="255">
        <f>ROUND(E17*H17,2)</f>
        <v>0</v>
      </c>
      <c r="J17" s="254"/>
      <c r="K17" s="255">
        <f>ROUND(E17*J17,2)</f>
        <v>0</v>
      </c>
      <c r="L17" s="255">
        <v>21</v>
      </c>
      <c r="M17" s="255">
        <f>G17*(1+L17/100)</f>
        <v>0</v>
      </c>
      <c r="N17" s="253">
        <v>4.8999999999999998E-4</v>
      </c>
      <c r="O17" s="253">
        <f>ROUND(E17*N17,2)</f>
        <v>7.0000000000000007E-2</v>
      </c>
      <c r="P17" s="253">
        <v>8.9999999999999993E-3</v>
      </c>
      <c r="Q17" s="253">
        <f>ROUND(E17*P17,2)</f>
        <v>1.35</v>
      </c>
      <c r="R17" s="255"/>
      <c r="S17" s="255" t="s">
        <v>195</v>
      </c>
      <c r="T17" s="256" t="s">
        <v>196</v>
      </c>
      <c r="U17" s="220">
        <v>0.247</v>
      </c>
      <c r="V17" s="220">
        <f>ROUND(E17*U17,2)</f>
        <v>37.049999999999997</v>
      </c>
      <c r="W17" s="220"/>
      <c r="X17" s="220" t="s">
        <v>231</v>
      </c>
      <c r="Y17" s="220" t="s">
        <v>197</v>
      </c>
      <c r="Z17" s="209"/>
      <c r="AA17" s="209"/>
      <c r="AB17" s="209"/>
      <c r="AC17" s="209"/>
      <c r="AD17" s="209"/>
      <c r="AE17" s="209"/>
      <c r="AF17" s="209"/>
      <c r="AG17" s="209" t="s">
        <v>232</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x14ac:dyDescent="0.2">
      <c r="A18" s="223" t="s">
        <v>190</v>
      </c>
      <c r="B18" s="224" t="s">
        <v>105</v>
      </c>
      <c r="C18" s="242" t="s">
        <v>106</v>
      </c>
      <c r="D18" s="225"/>
      <c r="E18" s="226"/>
      <c r="F18" s="227"/>
      <c r="G18" s="227">
        <f>SUMIF(AG19:AG19,"&lt;&gt;NOR",G19:G19)</f>
        <v>0</v>
      </c>
      <c r="H18" s="227"/>
      <c r="I18" s="227">
        <f>SUM(I19:I19)</f>
        <v>0</v>
      </c>
      <c r="J18" s="227"/>
      <c r="K18" s="227">
        <f>SUM(K19:K19)</f>
        <v>0</v>
      </c>
      <c r="L18" s="227"/>
      <c r="M18" s="227">
        <f>SUM(M19:M19)</f>
        <v>0</v>
      </c>
      <c r="N18" s="226"/>
      <c r="O18" s="226">
        <f>SUM(O19:O19)</f>
        <v>0</v>
      </c>
      <c r="P18" s="226"/>
      <c r="Q18" s="226">
        <f>SUM(Q19:Q19)</f>
        <v>0</v>
      </c>
      <c r="R18" s="227"/>
      <c r="S18" s="227"/>
      <c r="T18" s="228"/>
      <c r="U18" s="222"/>
      <c r="V18" s="222">
        <f>SUM(V19:V19)</f>
        <v>4.76</v>
      </c>
      <c r="W18" s="222"/>
      <c r="X18" s="222"/>
      <c r="Y18" s="222"/>
      <c r="AG18" t="s">
        <v>191</v>
      </c>
    </row>
    <row r="19" spans="1:60" ht="22.5" outlineLevel="1" x14ac:dyDescent="0.2">
      <c r="A19" s="250">
        <v>8</v>
      </c>
      <c r="B19" s="251" t="s">
        <v>750</v>
      </c>
      <c r="C19" s="258" t="s">
        <v>751</v>
      </c>
      <c r="D19" s="252" t="s">
        <v>451</v>
      </c>
      <c r="E19" s="253">
        <v>5.0769299999999999</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c r="S19" s="255" t="s">
        <v>195</v>
      </c>
      <c r="T19" s="256" t="s">
        <v>196</v>
      </c>
      <c r="U19" s="220">
        <v>0.9385</v>
      </c>
      <c r="V19" s="220">
        <f>ROUND(E19*U19,2)</f>
        <v>4.76</v>
      </c>
      <c r="W19" s="220"/>
      <c r="X19" s="220" t="s">
        <v>231</v>
      </c>
      <c r="Y19" s="220" t="s">
        <v>197</v>
      </c>
      <c r="Z19" s="209"/>
      <c r="AA19" s="209"/>
      <c r="AB19" s="209"/>
      <c r="AC19" s="209"/>
      <c r="AD19" s="209"/>
      <c r="AE19" s="209"/>
      <c r="AF19" s="209"/>
      <c r="AG19" s="209" t="s">
        <v>752</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x14ac:dyDescent="0.2">
      <c r="A20" s="223" t="s">
        <v>190</v>
      </c>
      <c r="B20" s="224" t="s">
        <v>151</v>
      </c>
      <c r="C20" s="242" t="s">
        <v>152</v>
      </c>
      <c r="D20" s="225"/>
      <c r="E20" s="226"/>
      <c r="F20" s="227"/>
      <c r="G20" s="227">
        <f>SUMIF(AG21:AG52,"&lt;&gt;NOR",G21:G52)</f>
        <v>0</v>
      </c>
      <c r="H20" s="227"/>
      <c r="I20" s="227">
        <f>SUM(I21:I52)</f>
        <v>0</v>
      </c>
      <c r="J20" s="227"/>
      <c r="K20" s="227">
        <f>SUM(K21:K52)</f>
        <v>0</v>
      </c>
      <c r="L20" s="227"/>
      <c r="M20" s="227">
        <f>SUM(M21:M52)</f>
        <v>0</v>
      </c>
      <c r="N20" s="226"/>
      <c r="O20" s="226">
        <f>SUM(O21:O52)</f>
        <v>0.31999999999999995</v>
      </c>
      <c r="P20" s="226"/>
      <c r="Q20" s="226">
        <f>SUM(Q21:Q52)</f>
        <v>0</v>
      </c>
      <c r="R20" s="227"/>
      <c r="S20" s="227"/>
      <c r="T20" s="228"/>
      <c r="U20" s="222"/>
      <c r="V20" s="222">
        <f>SUM(V21:V52)</f>
        <v>188.02000000000004</v>
      </c>
      <c r="W20" s="222"/>
      <c r="X20" s="222"/>
      <c r="Y20" s="222"/>
      <c r="AG20" t="s">
        <v>191</v>
      </c>
    </row>
    <row r="21" spans="1:60" ht="22.5" outlineLevel="1" x14ac:dyDescent="0.2">
      <c r="A21" s="250">
        <v>9</v>
      </c>
      <c r="B21" s="251" t="s">
        <v>1272</v>
      </c>
      <c r="C21" s="258" t="s">
        <v>1273</v>
      </c>
      <c r="D21" s="252" t="s">
        <v>333</v>
      </c>
      <c r="E21" s="253">
        <v>40</v>
      </c>
      <c r="F21" s="254"/>
      <c r="G21" s="255">
        <f>ROUND(E21*F21,2)</f>
        <v>0</v>
      </c>
      <c r="H21" s="254"/>
      <c r="I21" s="255">
        <f>ROUND(E21*H21,2)</f>
        <v>0</v>
      </c>
      <c r="J21" s="254"/>
      <c r="K21" s="255">
        <f>ROUND(E21*J21,2)</f>
        <v>0</v>
      </c>
      <c r="L21" s="255">
        <v>21</v>
      </c>
      <c r="M21" s="255">
        <f>G21*(1+L21/100)</f>
        <v>0</v>
      </c>
      <c r="N21" s="253">
        <v>1.4999999999999999E-4</v>
      </c>
      <c r="O21" s="253">
        <f>ROUND(E21*N21,2)</f>
        <v>0.01</v>
      </c>
      <c r="P21" s="253">
        <v>0</v>
      </c>
      <c r="Q21" s="253">
        <f>ROUND(E21*P21,2)</f>
        <v>0</v>
      </c>
      <c r="R21" s="255"/>
      <c r="S21" s="255" t="s">
        <v>195</v>
      </c>
      <c r="T21" s="256" t="s">
        <v>196</v>
      </c>
      <c r="U21" s="220">
        <v>9.4E-2</v>
      </c>
      <c r="V21" s="220">
        <f>ROUND(E21*U21,2)</f>
        <v>3.76</v>
      </c>
      <c r="W21" s="220"/>
      <c r="X21" s="220" t="s">
        <v>231</v>
      </c>
      <c r="Y21" s="220" t="s">
        <v>197</v>
      </c>
      <c r="Z21" s="209"/>
      <c r="AA21" s="209"/>
      <c r="AB21" s="209"/>
      <c r="AC21" s="209"/>
      <c r="AD21" s="209"/>
      <c r="AE21" s="209"/>
      <c r="AF21" s="209"/>
      <c r="AG21" s="209" t="s">
        <v>232</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50">
        <v>10</v>
      </c>
      <c r="B22" s="251" t="s">
        <v>1274</v>
      </c>
      <c r="C22" s="258" t="s">
        <v>1275</v>
      </c>
      <c r="D22" s="252" t="s">
        <v>291</v>
      </c>
      <c r="E22" s="253">
        <v>83</v>
      </c>
      <c r="F22" s="254"/>
      <c r="G22" s="255">
        <f>ROUND(E22*F22,2)</f>
        <v>0</v>
      </c>
      <c r="H22" s="254"/>
      <c r="I22" s="255">
        <f>ROUND(E22*H22,2)</f>
        <v>0</v>
      </c>
      <c r="J22" s="254"/>
      <c r="K22" s="255">
        <f>ROUND(E22*J22,2)</f>
        <v>0</v>
      </c>
      <c r="L22" s="255">
        <v>21</v>
      </c>
      <c r="M22" s="255">
        <f>G22*(1+L22/100)</f>
        <v>0</v>
      </c>
      <c r="N22" s="253">
        <v>4.0000000000000003E-5</v>
      </c>
      <c r="O22" s="253">
        <f>ROUND(E22*N22,2)</f>
        <v>0</v>
      </c>
      <c r="P22" s="253">
        <v>0</v>
      </c>
      <c r="Q22" s="253">
        <f>ROUND(E22*P22,2)</f>
        <v>0</v>
      </c>
      <c r="R22" s="255"/>
      <c r="S22" s="255" t="s">
        <v>195</v>
      </c>
      <c r="T22" s="256" t="s">
        <v>196</v>
      </c>
      <c r="U22" s="220">
        <v>0.18</v>
      </c>
      <c r="V22" s="220">
        <f>ROUND(E22*U22,2)</f>
        <v>14.94</v>
      </c>
      <c r="W22" s="220"/>
      <c r="X22" s="220" t="s">
        <v>231</v>
      </c>
      <c r="Y22" s="220" t="s">
        <v>197</v>
      </c>
      <c r="Z22" s="209"/>
      <c r="AA22" s="209"/>
      <c r="AB22" s="209"/>
      <c r="AC22" s="209"/>
      <c r="AD22" s="209"/>
      <c r="AE22" s="209"/>
      <c r="AF22" s="209"/>
      <c r="AG22" s="209" t="s">
        <v>232</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50">
        <v>11</v>
      </c>
      <c r="B23" s="251" t="s">
        <v>1276</v>
      </c>
      <c r="C23" s="258" t="s">
        <v>1277</v>
      </c>
      <c r="D23" s="252" t="s">
        <v>291</v>
      </c>
      <c r="E23" s="253">
        <v>150</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c r="S23" s="255" t="s">
        <v>195</v>
      </c>
      <c r="T23" s="256" t="s">
        <v>196</v>
      </c>
      <c r="U23" s="220">
        <v>5.0500000000000003E-2</v>
      </c>
      <c r="V23" s="220">
        <f>ROUND(E23*U23,2)</f>
        <v>7.58</v>
      </c>
      <c r="W23" s="220"/>
      <c r="X23" s="220" t="s">
        <v>231</v>
      </c>
      <c r="Y23" s="220" t="s">
        <v>197</v>
      </c>
      <c r="Z23" s="209"/>
      <c r="AA23" s="209"/>
      <c r="AB23" s="209"/>
      <c r="AC23" s="209"/>
      <c r="AD23" s="209"/>
      <c r="AE23" s="209"/>
      <c r="AF23" s="209"/>
      <c r="AG23" s="209" t="s">
        <v>232</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50">
        <v>12</v>
      </c>
      <c r="B24" s="251" t="s">
        <v>1278</v>
      </c>
      <c r="C24" s="258" t="s">
        <v>1279</v>
      </c>
      <c r="D24" s="252" t="s">
        <v>291</v>
      </c>
      <c r="E24" s="253">
        <v>20</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c r="S24" s="255" t="s">
        <v>195</v>
      </c>
      <c r="T24" s="256" t="s">
        <v>196</v>
      </c>
      <c r="U24" s="220">
        <v>0.06</v>
      </c>
      <c r="V24" s="220">
        <f>ROUND(E24*U24,2)</f>
        <v>1.2</v>
      </c>
      <c r="W24" s="220"/>
      <c r="X24" s="220" t="s">
        <v>231</v>
      </c>
      <c r="Y24" s="220" t="s">
        <v>197</v>
      </c>
      <c r="Z24" s="209"/>
      <c r="AA24" s="209"/>
      <c r="AB24" s="209"/>
      <c r="AC24" s="209"/>
      <c r="AD24" s="209"/>
      <c r="AE24" s="209"/>
      <c r="AF24" s="209"/>
      <c r="AG24" s="209" t="s">
        <v>232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2.5" outlineLevel="1" x14ac:dyDescent="0.2">
      <c r="A25" s="250">
        <v>13</v>
      </c>
      <c r="B25" s="251" t="s">
        <v>1280</v>
      </c>
      <c r="C25" s="258" t="s">
        <v>1281</v>
      </c>
      <c r="D25" s="252" t="s">
        <v>291</v>
      </c>
      <c r="E25" s="253">
        <v>20</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195</v>
      </c>
      <c r="T25" s="256" t="s">
        <v>196</v>
      </c>
      <c r="U25" s="220">
        <v>8.2170000000000007E-2</v>
      </c>
      <c r="V25" s="220">
        <f>ROUND(E25*U25,2)</f>
        <v>1.64</v>
      </c>
      <c r="W25" s="220"/>
      <c r="X25" s="220" t="s">
        <v>231</v>
      </c>
      <c r="Y25" s="220" t="s">
        <v>197</v>
      </c>
      <c r="Z25" s="209"/>
      <c r="AA25" s="209"/>
      <c r="AB25" s="209"/>
      <c r="AC25" s="209"/>
      <c r="AD25" s="209"/>
      <c r="AE25" s="209"/>
      <c r="AF25" s="209"/>
      <c r="AG25" s="209" t="s">
        <v>232</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2.5" outlineLevel="1" x14ac:dyDescent="0.2">
      <c r="A26" s="250">
        <v>14</v>
      </c>
      <c r="B26" s="251" t="s">
        <v>1282</v>
      </c>
      <c r="C26" s="258" t="s">
        <v>1283</v>
      </c>
      <c r="D26" s="252" t="s">
        <v>291</v>
      </c>
      <c r="E26" s="253">
        <v>1</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c r="S26" s="255" t="s">
        <v>195</v>
      </c>
      <c r="T26" s="256" t="s">
        <v>196</v>
      </c>
      <c r="U26" s="220">
        <v>0.92766999999999999</v>
      </c>
      <c r="V26" s="220">
        <f>ROUND(E26*U26,2)</f>
        <v>0.93</v>
      </c>
      <c r="W26" s="220"/>
      <c r="X26" s="220" t="s">
        <v>231</v>
      </c>
      <c r="Y26" s="220" t="s">
        <v>197</v>
      </c>
      <c r="Z26" s="209"/>
      <c r="AA26" s="209"/>
      <c r="AB26" s="209"/>
      <c r="AC26" s="209"/>
      <c r="AD26" s="209"/>
      <c r="AE26" s="209"/>
      <c r="AF26" s="209"/>
      <c r="AG26" s="209" t="s">
        <v>232</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2.5" outlineLevel="1" x14ac:dyDescent="0.2">
      <c r="A27" s="250">
        <v>15</v>
      </c>
      <c r="B27" s="251" t="s">
        <v>1284</v>
      </c>
      <c r="C27" s="258" t="s">
        <v>1285</v>
      </c>
      <c r="D27" s="252" t="s">
        <v>291</v>
      </c>
      <c r="E27" s="253">
        <v>27</v>
      </c>
      <c r="F27" s="254"/>
      <c r="G27" s="255">
        <f>ROUND(E27*F27,2)</f>
        <v>0</v>
      </c>
      <c r="H27" s="254"/>
      <c r="I27" s="255">
        <f>ROUND(E27*H27,2)</f>
        <v>0</v>
      </c>
      <c r="J27" s="254"/>
      <c r="K27" s="255">
        <f>ROUND(E27*J27,2)</f>
        <v>0</v>
      </c>
      <c r="L27" s="255">
        <v>21</v>
      </c>
      <c r="M27" s="255">
        <f>G27*(1+L27/100)</f>
        <v>0</v>
      </c>
      <c r="N27" s="253">
        <v>1.1E-4</v>
      </c>
      <c r="O27" s="253">
        <f>ROUND(E27*N27,2)</f>
        <v>0</v>
      </c>
      <c r="P27" s="253">
        <v>0</v>
      </c>
      <c r="Q27" s="253">
        <f>ROUND(E27*P27,2)</f>
        <v>0</v>
      </c>
      <c r="R27" s="255"/>
      <c r="S27" s="255" t="s">
        <v>195</v>
      </c>
      <c r="T27" s="256" t="s">
        <v>196</v>
      </c>
      <c r="U27" s="220">
        <v>0.15620000000000001</v>
      </c>
      <c r="V27" s="220">
        <f>ROUND(E27*U27,2)</f>
        <v>4.22</v>
      </c>
      <c r="W27" s="220"/>
      <c r="X27" s="220" t="s">
        <v>231</v>
      </c>
      <c r="Y27" s="220" t="s">
        <v>197</v>
      </c>
      <c r="Z27" s="209"/>
      <c r="AA27" s="209"/>
      <c r="AB27" s="209"/>
      <c r="AC27" s="209"/>
      <c r="AD27" s="209"/>
      <c r="AE27" s="209"/>
      <c r="AF27" s="209"/>
      <c r="AG27" s="209" t="s">
        <v>232</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2.5" outlineLevel="1" x14ac:dyDescent="0.2">
      <c r="A28" s="250">
        <v>16</v>
      </c>
      <c r="B28" s="251" t="s">
        <v>1286</v>
      </c>
      <c r="C28" s="258" t="s">
        <v>1287</v>
      </c>
      <c r="D28" s="252" t="s">
        <v>291</v>
      </c>
      <c r="E28" s="253">
        <v>1</v>
      </c>
      <c r="F28" s="254"/>
      <c r="G28" s="255">
        <f>ROUND(E28*F28,2)</f>
        <v>0</v>
      </c>
      <c r="H28" s="254"/>
      <c r="I28" s="255">
        <f>ROUND(E28*H28,2)</f>
        <v>0</v>
      </c>
      <c r="J28" s="254"/>
      <c r="K28" s="255">
        <f>ROUND(E28*J28,2)</f>
        <v>0</v>
      </c>
      <c r="L28" s="255">
        <v>21</v>
      </c>
      <c r="M28" s="255">
        <f>G28*(1+L28/100)</f>
        <v>0</v>
      </c>
      <c r="N28" s="253">
        <v>1.1E-4</v>
      </c>
      <c r="O28" s="253">
        <f>ROUND(E28*N28,2)</f>
        <v>0</v>
      </c>
      <c r="P28" s="253">
        <v>0</v>
      </c>
      <c r="Q28" s="253">
        <f>ROUND(E28*P28,2)</f>
        <v>0</v>
      </c>
      <c r="R28" s="255"/>
      <c r="S28" s="255" t="s">
        <v>195</v>
      </c>
      <c r="T28" s="256" t="s">
        <v>196</v>
      </c>
      <c r="U28" s="220">
        <v>0.1772</v>
      </c>
      <c r="V28" s="220">
        <f>ROUND(E28*U28,2)</f>
        <v>0.18</v>
      </c>
      <c r="W28" s="220"/>
      <c r="X28" s="220" t="s">
        <v>231</v>
      </c>
      <c r="Y28" s="220" t="s">
        <v>197</v>
      </c>
      <c r="Z28" s="209"/>
      <c r="AA28" s="209"/>
      <c r="AB28" s="209"/>
      <c r="AC28" s="209"/>
      <c r="AD28" s="209"/>
      <c r="AE28" s="209"/>
      <c r="AF28" s="209"/>
      <c r="AG28" s="209" t="s">
        <v>232</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50">
        <v>17</v>
      </c>
      <c r="B29" s="251" t="s">
        <v>1288</v>
      </c>
      <c r="C29" s="258" t="s">
        <v>1289</v>
      </c>
      <c r="D29" s="252" t="s">
        <v>291</v>
      </c>
      <c r="E29" s="253">
        <v>1</v>
      </c>
      <c r="F29" s="254"/>
      <c r="G29" s="255">
        <f>ROUND(E29*F29,2)</f>
        <v>0</v>
      </c>
      <c r="H29" s="254"/>
      <c r="I29" s="255">
        <f>ROUND(E29*H29,2)</f>
        <v>0</v>
      </c>
      <c r="J29" s="254"/>
      <c r="K29" s="255">
        <f>ROUND(E29*J29,2)</f>
        <v>0</v>
      </c>
      <c r="L29" s="255">
        <v>21</v>
      </c>
      <c r="M29" s="255">
        <f>G29*(1+L29/100)</f>
        <v>0</v>
      </c>
      <c r="N29" s="253">
        <v>1.2E-4</v>
      </c>
      <c r="O29" s="253">
        <f>ROUND(E29*N29,2)</f>
        <v>0</v>
      </c>
      <c r="P29" s="253">
        <v>0</v>
      </c>
      <c r="Q29" s="253">
        <f>ROUND(E29*P29,2)</f>
        <v>0</v>
      </c>
      <c r="R29" s="255"/>
      <c r="S29" s="255" t="s">
        <v>195</v>
      </c>
      <c r="T29" s="256" t="s">
        <v>196</v>
      </c>
      <c r="U29" s="220">
        <v>0.26800000000000002</v>
      </c>
      <c r="V29" s="220">
        <f>ROUND(E29*U29,2)</f>
        <v>0.27</v>
      </c>
      <c r="W29" s="220"/>
      <c r="X29" s="220" t="s">
        <v>231</v>
      </c>
      <c r="Y29" s="220" t="s">
        <v>197</v>
      </c>
      <c r="Z29" s="209"/>
      <c r="AA29" s="209"/>
      <c r="AB29" s="209"/>
      <c r="AC29" s="209"/>
      <c r="AD29" s="209"/>
      <c r="AE29" s="209"/>
      <c r="AF29" s="209"/>
      <c r="AG29" s="209" t="s">
        <v>232</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2.5" outlineLevel="1" x14ac:dyDescent="0.2">
      <c r="A30" s="250">
        <v>18</v>
      </c>
      <c r="B30" s="251" t="s">
        <v>1290</v>
      </c>
      <c r="C30" s="258" t="s">
        <v>1291</v>
      </c>
      <c r="D30" s="252" t="s">
        <v>291</v>
      </c>
      <c r="E30" s="253">
        <v>47</v>
      </c>
      <c r="F30" s="254"/>
      <c r="G30" s="255">
        <f>ROUND(E30*F30,2)</f>
        <v>0</v>
      </c>
      <c r="H30" s="254"/>
      <c r="I30" s="255">
        <f>ROUND(E30*H30,2)</f>
        <v>0</v>
      </c>
      <c r="J30" s="254"/>
      <c r="K30" s="255">
        <f>ROUND(E30*J30,2)</f>
        <v>0</v>
      </c>
      <c r="L30" s="255">
        <v>21</v>
      </c>
      <c r="M30" s="255">
        <f>G30*(1+L30/100)</f>
        <v>0</v>
      </c>
      <c r="N30" s="253">
        <v>9.0000000000000006E-5</v>
      </c>
      <c r="O30" s="253">
        <f>ROUND(E30*N30,2)</f>
        <v>0</v>
      </c>
      <c r="P30" s="253">
        <v>0</v>
      </c>
      <c r="Q30" s="253">
        <f>ROUND(E30*P30,2)</f>
        <v>0</v>
      </c>
      <c r="R30" s="255"/>
      <c r="S30" s="255" t="s">
        <v>195</v>
      </c>
      <c r="T30" s="256" t="s">
        <v>196</v>
      </c>
      <c r="U30" s="220">
        <v>0.2475</v>
      </c>
      <c r="V30" s="220">
        <f>ROUND(E30*U30,2)</f>
        <v>11.63</v>
      </c>
      <c r="W30" s="220"/>
      <c r="X30" s="220" t="s">
        <v>231</v>
      </c>
      <c r="Y30" s="220" t="s">
        <v>197</v>
      </c>
      <c r="Z30" s="209"/>
      <c r="AA30" s="209"/>
      <c r="AB30" s="209"/>
      <c r="AC30" s="209"/>
      <c r="AD30" s="209"/>
      <c r="AE30" s="209"/>
      <c r="AF30" s="209"/>
      <c r="AG30" s="209" t="s">
        <v>232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50">
        <v>19</v>
      </c>
      <c r="B31" s="251" t="s">
        <v>1292</v>
      </c>
      <c r="C31" s="258" t="s">
        <v>1293</v>
      </c>
      <c r="D31" s="252" t="s">
        <v>291</v>
      </c>
      <c r="E31" s="253">
        <v>1</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195</v>
      </c>
      <c r="T31" s="256" t="s">
        <v>196</v>
      </c>
      <c r="U31" s="220">
        <v>0.34</v>
      </c>
      <c r="V31" s="220">
        <f>ROUND(E31*U31,2)</f>
        <v>0.34</v>
      </c>
      <c r="W31" s="220"/>
      <c r="X31" s="220" t="s">
        <v>231</v>
      </c>
      <c r="Y31" s="220" t="s">
        <v>197</v>
      </c>
      <c r="Z31" s="209"/>
      <c r="AA31" s="209"/>
      <c r="AB31" s="209"/>
      <c r="AC31" s="209"/>
      <c r="AD31" s="209"/>
      <c r="AE31" s="209"/>
      <c r="AF31" s="209"/>
      <c r="AG31" s="209" t="s">
        <v>232</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50">
        <v>20</v>
      </c>
      <c r="B32" s="251" t="s">
        <v>1294</v>
      </c>
      <c r="C32" s="258" t="s">
        <v>1295</v>
      </c>
      <c r="D32" s="252" t="s">
        <v>291</v>
      </c>
      <c r="E32" s="253">
        <v>3</v>
      </c>
      <c r="F32" s="254"/>
      <c r="G32" s="255">
        <f>ROUND(E32*F32,2)</f>
        <v>0</v>
      </c>
      <c r="H32" s="254"/>
      <c r="I32" s="255">
        <f>ROUND(E32*H32,2)</f>
        <v>0</v>
      </c>
      <c r="J32" s="254"/>
      <c r="K32" s="255">
        <f>ROUND(E32*J32,2)</f>
        <v>0</v>
      </c>
      <c r="L32" s="255">
        <v>21</v>
      </c>
      <c r="M32" s="255">
        <f>G32*(1+L32/100)</f>
        <v>0</v>
      </c>
      <c r="N32" s="253">
        <v>0</v>
      </c>
      <c r="O32" s="253">
        <f>ROUND(E32*N32,2)</f>
        <v>0</v>
      </c>
      <c r="P32" s="253">
        <v>0</v>
      </c>
      <c r="Q32" s="253">
        <f>ROUND(E32*P32,2)</f>
        <v>0</v>
      </c>
      <c r="R32" s="255"/>
      <c r="S32" s="255" t="s">
        <v>195</v>
      </c>
      <c r="T32" s="256" t="s">
        <v>196</v>
      </c>
      <c r="U32" s="220">
        <v>0.9</v>
      </c>
      <c r="V32" s="220">
        <f>ROUND(E32*U32,2)</f>
        <v>2.7</v>
      </c>
      <c r="W32" s="220"/>
      <c r="X32" s="220" t="s">
        <v>231</v>
      </c>
      <c r="Y32" s="220" t="s">
        <v>197</v>
      </c>
      <c r="Z32" s="209"/>
      <c r="AA32" s="209"/>
      <c r="AB32" s="209"/>
      <c r="AC32" s="209"/>
      <c r="AD32" s="209"/>
      <c r="AE32" s="209"/>
      <c r="AF32" s="209"/>
      <c r="AG32" s="209" t="s">
        <v>232</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50">
        <v>21</v>
      </c>
      <c r="B33" s="251" t="s">
        <v>1296</v>
      </c>
      <c r="C33" s="258" t="s">
        <v>1297</v>
      </c>
      <c r="D33" s="252" t="s">
        <v>291</v>
      </c>
      <c r="E33" s="253">
        <v>21</v>
      </c>
      <c r="F33" s="254"/>
      <c r="G33" s="255">
        <f>ROUND(E33*F33,2)</f>
        <v>0</v>
      </c>
      <c r="H33" s="254"/>
      <c r="I33" s="255">
        <f>ROUND(E33*H33,2)</f>
        <v>0</v>
      </c>
      <c r="J33" s="254"/>
      <c r="K33" s="255">
        <f>ROUND(E33*J33,2)</f>
        <v>0</v>
      </c>
      <c r="L33" s="255">
        <v>21</v>
      </c>
      <c r="M33" s="255">
        <f>G33*(1+L33/100)</f>
        <v>0</v>
      </c>
      <c r="N33" s="253">
        <v>0</v>
      </c>
      <c r="O33" s="253">
        <f>ROUND(E33*N33,2)</f>
        <v>0</v>
      </c>
      <c r="P33" s="253">
        <v>0</v>
      </c>
      <c r="Q33" s="253">
        <f>ROUND(E33*P33,2)</f>
        <v>0</v>
      </c>
      <c r="R33" s="255"/>
      <c r="S33" s="255" t="s">
        <v>195</v>
      </c>
      <c r="T33" s="256" t="s">
        <v>196</v>
      </c>
      <c r="U33" s="220">
        <v>0.35</v>
      </c>
      <c r="V33" s="220">
        <f>ROUND(E33*U33,2)</f>
        <v>7.35</v>
      </c>
      <c r="W33" s="220"/>
      <c r="X33" s="220" t="s">
        <v>231</v>
      </c>
      <c r="Y33" s="220" t="s">
        <v>197</v>
      </c>
      <c r="Z33" s="209"/>
      <c r="AA33" s="209"/>
      <c r="AB33" s="209"/>
      <c r="AC33" s="209"/>
      <c r="AD33" s="209"/>
      <c r="AE33" s="209"/>
      <c r="AF33" s="209"/>
      <c r="AG33" s="209" t="s">
        <v>232</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50">
        <v>22</v>
      </c>
      <c r="B34" s="251" t="s">
        <v>1298</v>
      </c>
      <c r="C34" s="258" t="s">
        <v>1299</v>
      </c>
      <c r="D34" s="252" t="s">
        <v>291</v>
      </c>
      <c r="E34" s="253">
        <v>1</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195</v>
      </c>
      <c r="T34" s="256" t="s">
        <v>196</v>
      </c>
      <c r="U34" s="220">
        <v>0.62</v>
      </c>
      <c r="V34" s="220">
        <f>ROUND(E34*U34,2)</f>
        <v>0.62</v>
      </c>
      <c r="W34" s="220"/>
      <c r="X34" s="220" t="s">
        <v>231</v>
      </c>
      <c r="Y34" s="220" t="s">
        <v>197</v>
      </c>
      <c r="Z34" s="209"/>
      <c r="AA34" s="209"/>
      <c r="AB34" s="209"/>
      <c r="AC34" s="209"/>
      <c r="AD34" s="209"/>
      <c r="AE34" s="209"/>
      <c r="AF34" s="209"/>
      <c r="AG34" s="209" t="s">
        <v>232</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50">
        <v>23</v>
      </c>
      <c r="B35" s="251" t="s">
        <v>1300</v>
      </c>
      <c r="C35" s="258" t="s">
        <v>1301</v>
      </c>
      <c r="D35" s="252" t="s">
        <v>333</v>
      </c>
      <c r="E35" s="253">
        <v>30</v>
      </c>
      <c r="F35" s="254"/>
      <c r="G35" s="255">
        <f>ROUND(E35*F35,2)</f>
        <v>0</v>
      </c>
      <c r="H35" s="254"/>
      <c r="I35" s="255">
        <f>ROUND(E35*H35,2)</f>
        <v>0</v>
      </c>
      <c r="J35" s="254"/>
      <c r="K35" s="255">
        <f>ROUND(E35*J35,2)</f>
        <v>0</v>
      </c>
      <c r="L35" s="255">
        <v>21</v>
      </c>
      <c r="M35" s="255">
        <f>G35*(1+L35/100)</f>
        <v>0</v>
      </c>
      <c r="N35" s="253">
        <v>6.0000000000000002E-5</v>
      </c>
      <c r="O35" s="253">
        <f>ROUND(E35*N35,2)</f>
        <v>0</v>
      </c>
      <c r="P35" s="253">
        <v>0</v>
      </c>
      <c r="Q35" s="253">
        <f>ROUND(E35*P35,2)</f>
        <v>0</v>
      </c>
      <c r="R35" s="255"/>
      <c r="S35" s="255" t="s">
        <v>195</v>
      </c>
      <c r="T35" s="256" t="s">
        <v>196</v>
      </c>
      <c r="U35" s="220">
        <v>9.0499999999999997E-2</v>
      </c>
      <c r="V35" s="220">
        <f>ROUND(E35*U35,2)</f>
        <v>2.72</v>
      </c>
      <c r="W35" s="220"/>
      <c r="X35" s="220" t="s">
        <v>231</v>
      </c>
      <c r="Y35" s="220" t="s">
        <v>197</v>
      </c>
      <c r="Z35" s="209"/>
      <c r="AA35" s="209"/>
      <c r="AB35" s="209"/>
      <c r="AC35" s="209"/>
      <c r="AD35" s="209"/>
      <c r="AE35" s="209"/>
      <c r="AF35" s="209"/>
      <c r="AG35" s="209" t="s">
        <v>232</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50">
        <v>24</v>
      </c>
      <c r="B36" s="251" t="s">
        <v>1302</v>
      </c>
      <c r="C36" s="258" t="s">
        <v>1303</v>
      </c>
      <c r="D36" s="252" t="s">
        <v>333</v>
      </c>
      <c r="E36" s="253">
        <v>20</v>
      </c>
      <c r="F36" s="254"/>
      <c r="G36" s="255">
        <f>ROUND(E36*F36,2)</f>
        <v>0</v>
      </c>
      <c r="H36" s="254"/>
      <c r="I36" s="255">
        <f>ROUND(E36*H36,2)</f>
        <v>0</v>
      </c>
      <c r="J36" s="254"/>
      <c r="K36" s="255">
        <f>ROUND(E36*J36,2)</f>
        <v>0</v>
      </c>
      <c r="L36" s="255">
        <v>21</v>
      </c>
      <c r="M36" s="255">
        <f>G36*(1+L36/100)</f>
        <v>0</v>
      </c>
      <c r="N36" s="253">
        <v>1.7000000000000001E-4</v>
      </c>
      <c r="O36" s="253">
        <f>ROUND(E36*N36,2)</f>
        <v>0</v>
      </c>
      <c r="P36" s="253">
        <v>0</v>
      </c>
      <c r="Q36" s="253">
        <f>ROUND(E36*P36,2)</f>
        <v>0</v>
      </c>
      <c r="R36" s="255"/>
      <c r="S36" s="255" t="s">
        <v>195</v>
      </c>
      <c r="T36" s="256" t="s">
        <v>196</v>
      </c>
      <c r="U36" s="220">
        <v>9.0499999999999997E-2</v>
      </c>
      <c r="V36" s="220">
        <f>ROUND(E36*U36,2)</f>
        <v>1.81</v>
      </c>
      <c r="W36" s="220"/>
      <c r="X36" s="220" t="s">
        <v>231</v>
      </c>
      <c r="Y36" s="220" t="s">
        <v>197</v>
      </c>
      <c r="Z36" s="209"/>
      <c r="AA36" s="209"/>
      <c r="AB36" s="209"/>
      <c r="AC36" s="209"/>
      <c r="AD36" s="209"/>
      <c r="AE36" s="209"/>
      <c r="AF36" s="209"/>
      <c r="AG36" s="209" t="s">
        <v>232</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50">
        <v>25</v>
      </c>
      <c r="B37" s="251" t="s">
        <v>1304</v>
      </c>
      <c r="C37" s="258" t="s">
        <v>1305</v>
      </c>
      <c r="D37" s="252" t="s">
        <v>333</v>
      </c>
      <c r="E37" s="253">
        <v>430</v>
      </c>
      <c r="F37" s="254"/>
      <c r="G37" s="255">
        <f>ROUND(E37*F37,2)</f>
        <v>0</v>
      </c>
      <c r="H37" s="254"/>
      <c r="I37" s="255">
        <f>ROUND(E37*H37,2)</f>
        <v>0</v>
      </c>
      <c r="J37" s="254"/>
      <c r="K37" s="255">
        <f>ROUND(E37*J37,2)</f>
        <v>0</v>
      </c>
      <c r="L37" s="255">
        <v>21</v>
      </c>
      <c r="M37" s="255">
        <f>G37*(1+L37/100)</f>
        <v>0</v>
      </c>
      <c r="N37" s="253">
        <v>1.6000000000000001E-4</v>
      </c>
      <c r="O37" s="253">
        <f>ROUND(E37*N37,2)</f>
        <v>7.0000000000000007E-2</v>
      </c>
      <c r="P37" s="253">
        <v>0</v>
      </c>
      <c r="Q37" s="253">
        <f>ROUND(E37*P37,2)</f>
        <v>0</v>
      </c>
      <c r="R37" s="255"/>
      <c r="S37" s="255" t="s">
        <v>195</v>
      </c>
      <c r="T37" s="256" t="s">
        <v>196</v>
      </c>
      <c r="U37" s="220">
        <v>9.955E-2</v>
      </c>
      <c r="V37" s="220">
        <f>ROUND(E37*U37,2)</f>
        <v>42.81</v>
      </c>
      <c r="W37" s="220"/>
      <c r="X37" s="220" t="s">
        <v>231</v>
      </c>
      <c r="Y37" s="220" t="s">
        <v>197</v>
      </c>
      <c r="Z37" s="209"/>
      <c r="AA37" s="209"/>
      <c r="AB37" s="209"/>
      <c r="AC37" s="209"/>
      <c r="AD37" s="209"/>
      <c r="AE37" s="209"/>
      <c r="AF37" s="209"/>
      <c r="AG37" s="209" t="s">
        <v>232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50">
        <v>26</v>
      </c>
      <c r="B38" s="251" t="s">
        <v>1306</v>
      </c>
      <c r="C38" s="258" t="s">
        <v>1307</v>
      </c>
      <c r="D38" s="252" t="s">
        <v>333</v>
      </c>
      <c r="E38" s="253">
        <v>640</v>
      </c>
      <c r="F38" s="254"/>
      <c r="G38" s="255">
        <f>ROUND(E38*F38,2)</f>
        <v>0</v>
      </c>
      <c r="H38" s="254"/>
      <c r="I38" s="255">
        <f>ROUND(E38*H38,2)</f>
        <v>0</v>
      </c>
      <c r="J38" s="254"/>
      <c r="K38" s="255">
        <f>ROUND(E38*J38,2)</f>
        <v>0</v>
      </c>
      <c r="L38" s="255">
        <v>21</v>
      </c>
      <c r="M38" s="255">
        <f>G38*(1+L38/100)</f>
        <v>0</v>
      </c>
      <c r="N38" s="253">
        <v>2.3000000000000001E-4</v>
      </c>
      <c r="O38" s="253">
        <f>ROUND(E38*N38,2)</f>
        <v>0.15</v>
      </c>
      <c r="P38" s="253">
        <v>0</v>
      </c>
      <c r="Q38" s="253">
        <f>ROUND(E38*P38,2)</f>
        <v>0</v>
      </c>
      <c r="R38" s="255"/>
      <c r="S38" s="255" t="s">
        <v>195</v>
      </c>
      <c r="T38" s="256" t="s">
        <v>196</v>
      </c>
      <c r="U38" s="220">
        <v>9.955E-2</v>
      </c>
      <c r="V38" s="220">
        <f>ROUND(E38*U38,2)</f>
        <v>63.71</v>
      </c>
      <c r="W38" s="220"/>
      <c r="X38" s="220" t="s">
        <v>231</v>
      </c>
      <c r="Y38" s="220" t="s">
        <v>197</v>
      </c>
      <c r="Z38" s="209"/>
      <c r="AA38" s="209"/>
      <c r="AB38" s="209"/>
      <c r="AC38" s="209"/>
      <c r="AD38" s="209"/>
      <c r="AE38" s="209"/>
      <c r="AF38" s="209"/>
      <c r="AG38" s="209" t="s">
        <v>232</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50">
        <v>27</v>
      </c>
      <c r="B39" s="251" t="s">
        <v>1308</v>
      </c>
      <c r="C39" s="258" t="s">
        <v>1309</v>
      </c>
      <c r="D39" s="252" t="s">
        <v>333</v>
      </c>
      <c r="E39" s="253">
        <v>100</v>
      </c>
      <c r="F39" s="254"/>
      <c r="G39" s="255">
        <f>ROUND(E39*F39,2)</f>
        <v>0</v>
      </c>
      <c r="H39" s="254"/>
      <c r="I39" s="255">
        <f>ROUND(E39*H39,2)</f>
        <v>0</v>
      </c>
      <c r="J39" s="254"/>
      <c r="K39" s="255">
        <f>ROUND(E39*J39,2)</f>
        <v>0</v>
      </c>
      <c r="L39" s="255">
        <v>21</v>
      </c>
      <c r="M39" s="255">
        <f>G39*(1+L39/100)</f>
        <v>0</v>
      </c>
      <c r="N39" s="253">
        <v>2.2000000000000001E-4</v>
      </c>
      <c r="O39" s="253">
        <f>ROUND(E39*N39,2)</f>
        <v>0.02</v>
      </c>
      <c r="P39" s="253">
        <v>0</v>
      </c>
      <c r="Q39" s="253">
        <f>ROUND(E39*P39,2)</f>
        <v>0</v>
      </c>
      <c r="R39" s="255"/>
      <c r="S39" s="255" t="s">
        <v>195</v>
      </c>
      <c r="T39" s="256" t="s">
        <v>196</v>
      </c>
      <c r="U39" s="220">
        <v>9.955E-2</v>
      </c>
      <c r="V39" s="220">
        <f>ROUND(E39*U39,2)</f>
        <v>9.9600000000000009</v>
      </c>
      <c r="W39" s="220"/>
      <c r="X39" s="220" t="s">
        <v>231</v>
      </c>
      <c r="Y39" s="220" t="s">
        <v>197</v>
      </c>
      <c r="Z39" s="209"/>
      <c r="AA39" s="209"/>
      <c r="AB39" s="209"/>
      <c r="AC39" s="209"/>
      <c r="AD39" s="209"/>
      <c r="AE39" s="209"/>
      <c r="AF39" s="209"/>
      <c r="AG39" s="209" t="s">
        <v>232</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50">
        <v>28</v>
      </c>
      <c r="B40" s="251" t="s">
        <v>1310</v>
      </c>
      <c r="C40" s="258" t="s">
        <v>1311</v>
      </c>
      <c r="D40" s="252" t="s">
        <v>333</v>
      </c>
      <c r="E40" s="253">
        <v>80</v>
      </c>
      <c r="F40" s="254"/>
      <c r="G40" s="255">
        <f>ROUND(E40*F40,2)</f>
        <v>0</v>
      </c>
      <c r="H40" s="254"/>
      <c r="I40" s="255">
        <f>ROUND(E40*H40,2)</f>
        <v>0</v>
      </c>
      <c r="J40" s="254"/>
      <c r="K40" s="255">
        <f>ROUND(E40*J40,2)</f>
        <v>0</v>
      </c>
      <c r="L40" s="255">
        <v>21</v>
      </c>
      <c r="M40" s="255">
        <f>G40*(1+L40/100)</f>
        <v>0</v>
      </c>
      <c r="N40" s="253">
        <v>8.0000000000000004E-4</v>
      </c>
      <c r="O40" s="253">
        <f>ROUND(E40*N40,2)</f>
        <v>0.06</v>
      </c>
      <c r="P40" s="253">
        <v>0</v>
      </c>
      <c r="Q40" s="253">
        <f>ROUND(E40*P40,2)</f>
        <v>0</v>
      </c>
      <c r="R40" s="255"/>
      <c r="S40" s="255" t="s">
        <v>195</v>
      </c>
      <c r="T40" s="256" t="s">
        <v>196</v>
      </c>
      <c r="U40" s="220">
        <v>0.12062</v>
      </c>
      <c r="V40" s="220">
        <f>ROUND(E40*U40,2)</f>
        <v>9.65</v>
      </c>
      <c r="W40" s="220"/>
      <c r="X40" s="220" t="s">
        <v>231</v>
      </c>
      <c r="Y40" s="220" t="s">
        <v>197</v>
      </c>
      <c r="Z40" s="209"/>
      <c r="AA40" s="209"/>
      <c r="AB40" s="209"/>
      <c r="AC40" s="209"/>
      <c r="AD40" s="209"/>
      <c r="AE40" s="209"/>
      <c r="AF40" s="209"/>
      <c r="AG40" s="209" t="s">
        <v>232</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50">
        <v>29</v>
      </c>
      <c r="B41" s="251" t="s">
        <v>1312</v>
      </c>
      <c r="C41" s="258" t="s">
        <v>1313</v>
      </c>
      <c r="D41" s="252" t="s">
        <v>291</v>
      </c>
      <c r="E41" s="253">
        <v>1</v>
      </c>
      <c r="F41" s="254"/>
      <c r="G41" s="255">
        <f>ROUND(E41*F41,2)</f>
        <v>0</v>
      </c>
      <c r="H41" s="254"/>
      <c r="I41" s="255">
        <f>ROUND(E41*H41,2)</f>
        <v>0</v>
      </c>
      <c r="J41" s="254"/>
      <c r="K41" s="255">
        <f>ROUND(E41*J41,2)</f>
        <v>0</v>
      </c>
      <c r="L41" s="255">
        <v>21</v>
      </c>
      <c r="M41" s="255">
        <f>G41*(1+L41/100)</f>
        <v>0</v>
      </c>
      <c r="N41" s="253">
        <v>0</v>
      </c>
      <c r="O41" s="253">
        <f>ROUND(E41*N41,2)</f>
        <v>0</v>
      </c>
      <c r="P41" s="253">
        <v>0</v>
      </c>
      <c r="Q41" s="253">
        <f>ROUND(E41*P41,2)</f>
        <v>0</v>
      </c>
      <c r="R41" s="255"/>
      <c r="S41" s="255" t="s">
        <v>195</v>
      </c>
      <c r="T41" s="256" t="s">
        <v>196</v>
      </c>
      <c r="U41" s="220">
        <v>0</v>
      </c>
      <c r="V41" s="220">
        <f>ROUND(E41*U41,2)</f>
        <v>0</v>
      </c>
      <c r="W41" s="220"/>
      <c r="X41" s="220" t="s">
        <v>231</v>
      </c>
      <c r="Y41" s="220" t="s">
        <v>197</v>
      </c>
      <c r="Z41" s="209"/>
      <c r="AA41" s="209"/>
      <c r="AB41" s="209"/>
      <c r="AC41" s="209"/>
      <c r="AD41" s="209"/>
      <c r="AE41" s="209"/>
      <c r="AF41" s="209"/>
      <c r="AG41" s="209" t="s">
        <v>232</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50">
        <v>30</v>
      </c>
      <c r="B42" s="251" t="s">
        <v>1314</v>
      </c>
      <c r="C42" s="258" t="s">
        <v>1315</v>
      </c>
      <c r="D42" s="252" t="s">
        <v>291</v>
      </c>
      <c r="E42" s="253">
        <v>1</v>
      </c>
      <c r="F42" s="254"/>
      <c r="G42" s="255">
        <f>ROUND(E42*F42,2)</f>
        <v>0</v>
      </c>
      <c r="H42" s="254"/>
      <c r="I42" s="255">
        <f>ROUND(E42*H42,2)</f>
        <v>0</v>
      </c>
      <c r="J42" s="254"/>
      <c r="K42" s="255">
        <f>ROUND(E42*J42,2)</f>
        <v>0</v>
      </c>
      <c r="L42" s="255">
        <v>21</v>
      </c>
      <c r="M42" s="255">
        <f>G42*(1+L42/100)</f>
        <v>0</v>
      </c>
      <c r="N42" s="253">
        <v>0</v>
      </c>
      <c r="O42" s="253">
        <f>ROUND(E42*N42,2)</f>
        <v>0</v>
      </c>
      <c r="P42" s="253">
        <v>0</v>
      </c>
      <c r="Q42" s="253">
        <f>ROUND(E42*P42,2)</f>
        <v>0</v>
      </c>
      <c r="R42" s="255"/>
      <c r="S42" s="255" t="s">
        <v>195</v>
      </c>
      <c r="T42" s="256" t="s">
        <v>196</v>
      </c>
      <c r="U42" s="220">
        <v>0</v>
      </c>
      <c r="V42" s="220">
        <f>ROUND(E42*U42,2)</f>
        <v>0</v>
      </c>
      <c r="W42" s="220"/>
      <c r="X42" s="220" t="s">
        <v>231</v>
      </c>
      <c r="Y42" s="220" t="s">
        <v>197</v>
      </c>
      <c r="Z42" s="209"/>
      <c r="AA42" s="209"/>
      <c r="AB42" s="209"/>
      <c r="AC42" s="209"/>
      <c r="AD42" s="209"/>
      <c r="AE42" s="209"/>
      <c r="AF42" s="209"/>
      <c r="AG42" s="209" t="s">
        <v>232</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50">
        <v>31</v>
      </c>
      <c r="B43" s="251" t="s">
        <v>1316</v>
      </c>
      <c r="C43" s="258" t="s">
        <v>1317</v>
      </c>
      <c r="D43" s="252" t="s">
        <v>291</v>
      </c>
      <c r="E43" s="253">
        <v>23</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195</v>
      </c>
      <c r="T43" s="256" t="s">
        <v>196</v>
      </c>
      <c r="U43" s="220">
        <v>0</v>
      </c>
      <c r="V43" s="220">
        <f>ROUND(E43*U43,2)</f>
        <v>0</v>
      </c>
      <c r="W43" s="220"/>
      <c r="X43" s="220" t="s">
        <v>231</v>
      </c>
      <c r="Y43" s="220" t="s">
        <v>197</v>
      </c>
      <c r="Z43" s="209"/>
      <c r="AA43" s="209"/>
      <c r="AB43" s="209"/>
      <c r="AC43" s="209"/>
      <c r="AD43" s="209"/>
      <c r="AE43" s="209"/>
      <c r="AF43" s="209"/>
      <c r="AG43" s="209" t="s">
        <v>232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50">
        <v>32</v>
      </c>
      <c r="B44" s="251" t="s">
        <v>1318</v>
      </c>
      <c r="C44" s="258" t="s">
        <v>1319</v>
      </c>
      <c r="D44" s="252" t="s">
        <v>291</v>
      </c>
      <c r="E44" s="253">
        <v>2</v>
      </c>
      <c r="F44" s="254"/>
      <c r="G44" s="255">
        <f>ROUND(E44*F44,2)</f>
        <v>0</v>
      </c>
      <c r="H44" s="254"/>
      <c r="I44" s="255">
        <f>ROUND(E44*H44,2)</f>
        <v>0</v>
      </c>
      <c r="J44" s="254"/>
      <c r="K44" s="255">
        <f>ROUND(E44*J44,2)</f>
        <v>0</v>
      </c>
      <c r="L44" s="255">
        <v>21</v>
      </c>
      <c r="M44" s="255">
        <f>G44*(1+L44/100)</f>
        <v>0</v>
      </c>
      <c r="N44" s="253">
        <v>0</v>
      </c>
      <c r="O44" s="253">
        <f>ROUND(E44*N44,2)</f>
        <v>0</v>
      </c>
      <c r="P44" s="253">
        <v>0</v>
      </c>
      <c r="Q44" s="253">
        <f>ROUND(E44*P44,2)</f>
        <v>0</v>
      </c>
      <c r="R44" s="255"/>
      <c r="S44" s="255" t="s">
        <v>195</v>
      </c>
      <c r="T44" s="256" t="s">
        <v>196</v>
      </c>
      <c r="U44" s="220">
        <v>0</v>
      </c>
      <c r="V44" s="220">
        <f>ROUND(E44*U44,2)</f>
        <v>0</v>
      </c>
      <c r="W44" s="220"/>
      <c r="X44" s="220" t="s">
        <v>231</v>
      </c>
      <c r="Y44" s="220" t="s">
        <v>197</v>
      </c>
      <c r="Z44" s="209"/>
      <c r="AA44" s="209"/>
      <c r="AB44" s="209"/>
      <c r="AC44" s="209"/>
      <c r="AD44" s="209"/>
      <c r="AE44" s="209"/>
      <c r="AF44" s="209"/>
      <c r="AG44" s="209" t="s">
        <v>232</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50">
        <v>33</v>
      </c>
      <c r="B45" s="251" t="s">
        <v>1320</v>
      </c>
      <c r="C45" s="258" t="s">
        <v>1321</v>
      </c>
      <c r="D45" s="252" t="s">
        <v>474</v>
      </c>
      <c r="E45" s="253">
        <v>40</v>
      </c>
      <c r="F45" s="254"/>
      <c r="G45" s="255">
        <f>ROUND(E45*F45,2)</f>
        <v>0</v>
      </c>
      <c r="H45" s="254"/>
      <c r="I45" s="255">
        <f>ROUND(E45*H45,2)</f>
        <v>0</v>
      </c>
      <c r="J45" s="254"/>
      <c r="K45" s="255">
        <f>ROUND(E45*J45,2)</f>
        <v>0</v>
      </c>
      <c r="L45" s="255">
        <v>21</v>
      </c>
      <c r="M45" s="255">
        <f>G45*(1+L45/100)</f>
        <v>0</v>
      </c>
      <c r="N45" s="253">
        <v>0</v>
      </c>
      <c r="O45" s="253">
        <f>ROUND(E45*N45,2)</f>
        <v>0</v>
      </c>
      <c r="P45" s="253">
        <v>0</v>
      </c>
      <c r="Q45" s="253">
        <f>ROUND(E45*P45,2)</f>
        <v>0</v>
      </c>
      <c r="R45" s="255"/>
      <c r="S45" s="255" t="s">
        <v>195</v>
      </c>
      <c r="T45" s="256" t="s">
        <v>196</v>
      </c>
      <c r="U45" s="220">
        <v>0</v>
      </c>
      <c r="V45" s="220">
        <f>ROUND(E45*U45,2)</f>
        <v>0</v>
      </c>
      <c r="W45" s="220"/>
      <c r="X45" s="220" t="s">
        <v>231</v>
      </c>
      <c r="Y45" s="220" t="s">
        <v>197</v>
      </c>
      <c r="Z45" s="209"/>
      <c r="AA45" s="209"/>
      <c r="AB45" s="209"/>
      <c r="AC45" s="209"/>
      <c r="AD45" s="209"/>
      <c r="AE45" s="209"/>
      <c r="AF45" s="209"/>
      <c r="AG45" s="209" t="s">
        <v>232</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50">
        <v>34</v>
      </c>
      <c r="B46" s="251" t="s">
        <v>1322</v>
      </c>
      <c r="C46" s="258" t="s">
        <v>1323</v>
      </c>
      <c r="D46" s="252" t="s">
        <v>412</v>
      </c>
      <c r="E46" s="253">
        <v>1</v>
      </c>
      <c r="F46" s="254"/>
      <c r="G46" s="255">
        <f>ROUND(E46*F46,2)</f>
        <v>0</v>
      </c>
      <c r="H46" s="254"/>
      <c r="I46" s="255">
        <f>ROUND(E46*H46,2)</f>
        <v>0</v>
      </c>
      <c r="J46" s="254"/>
      <c r="K46" s="255">
        <f>ROUND(E46*J46,2)</f>
        <v>0</v>
      </c>
      <c r="L46" s="255">
        <v>21</v>
      </c>
      <c r="M46" s="255">
        <f>G46*(1+L46/100)</f>
        <v>0</v>
      </c>
      <c r="N46" s="253">
        <v>0</v>
      </c>
      <c r="O46" s="253">
        <f>ROUND(E46*N46,2)</f>
        <v>0</v>
      </c>
      <c r="P46" s="253">
        <v>0</v>
      </c>
      <c r="Q46" s="253">
        <f>ROUND(E46*P46,2)</f>
        <v>0</v>
      </c>
      <c r="R46" s="255"/>
      <c r="S46" s="255" t="s">
        <v>195</v>
      </c>
      <c r="T46" s="256" t="s">
        <v>196</v>
      </c>
      <c r="U46" s="220">
        <v>0</v>
      </c>
      <c r="V46" s="220">
        <f>ROUND(E46*U46,2)</f>
        <v>0</v>
      </c>
      <c r="W46" s="220"/>
      <c r="X46" s="220" t="s">
        <v>231</v>
      </c>
      <c r="Y46" s="220" t="s">
        <v>197</v>
      </c>
      <c r="Z46" s="209"/>
      <c r="AA46" s="209"/>
      <c r="AB46" s="209"/>
      <c r="AC46" s="209"/>
      <c r="AD46" s="209"/>
      <c r="AE46" s="209"/>
      <c r="AF46" s="209"/>
      <c r="AG46" s="209" t="s">
        <v>232</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50">
        <v>35</v>
      </c>
      <c r="B47" s="251" t="s">
        <v>1324</v>
      </c>
      <c r="C47" s="258" t="s">
        <v>1325</v>
      </c>
      <c r="D47" s="252" t="s">
        <v>291</v>
      </c>
      <c r="E47" s="253">
        <v>1</v>
      </c>
      <c r="F47" s="254"/>
      <c r="G47" s="255">
        <f>ROUND(E47*F47,2)</f>
        <v>0</v>
      </c>
      <c r="H47" s="254"/>
      <c r="I47" s="255">
        <f>ROUND(E47*H47,2)</f>
        <v>0</v>
      </c>
      <c r="J47" s="254"/>
      <c r="K47" s="255">
        <f>ROUND(E47*J47,2)</f>
        <v>0</v>
      </c>
      <c r="L47" s="255">
        <v>21</v>
      </c>
      <c r="M47" s="255">
        <f>G47*(1+L47/100)</f>
        <v>0</v>
      </c>
      <c r="N47" s="253">
        <v>3.8999999999999999E-4</v>
      </c>
      <c r="O47" s="253">
        <f>ROUND(E47*N47,2)</f>
        <v>0</v>
      </c>
      <c r="P47" s="253">
        <v>0</v>
      </c>
      <c r="Q47" s="253">
        <f>ROUND(E47*P47,2)</f>
        <v>0</v>
      </c>
      <c r="R47" s="255"/>
      <c r="S47" s="255" t="s">
        <v>195</v>
      </c>
      <c r="T47" s="256" t="s">
        <v>196</v>
      </c>
      <c r="U47" s="220">
        <v>0</v>
      </c>
      <c r="V47" s="220">
        <f>ROUND(E47*U47,2)</f>
        <v>0</v>
      </c>
      <c r="W47" s="220"/>
      <c r="X47" s="220" t="s">
        <v>605</v>
      </c>
      <c r="Y47" s="220" t="s">
        <v>197</v>
      </c>
      <c r="Z47" s="209"/>
      <c r="AA47" s="209"/>
      <c r="AB47" s="209"/>
      <c r="AC47" s="209"/>
      <c r="AD47" s="209"/>
      <c r="AE47" s="209"/>
      <c r="AF47" s="209"/>
      <c r="AG47" s="209" t="s">
        <v>606</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2.5" outlineLevel="1" x14ac:dyDescent="0.2">
      <c r="A48" s="250">
        <v>36</v>
      </c>
      <c r="B48" s="251" t="s">
        <v>1326</v>
      </c>
      <c r="C48" s="258" t="s">
        <v>1327</v>
      </c>
      <c r="D48" s="252" t="s">
        <v>291</v>
      </c>
      <c r="E48" s="253">
        <v>1</v>
      </c>
      <c r="F48" s="254"/>
      <c r="G48" s="255">
        <f>ROUND(E48*F48,2)</f>
        <v>0</v>
      </c>
      <c r="H48" s="254"/>
      <c r="I48" s="255">
        <f>ROUND(E48*H48,2)</f>
        <v>0</v>
      </c>
      <c r="J48" s="254"/>
      <c r="K48" s="255">
        <f>ROUND(E48*J48,2)</f>
        <v>0</v>
      </c>
      <c r="L48" s="255">
        <v>21</v>
      </c>
      <c r="M48" s="255">
        <f>G48*(1+L48/100)</f>
        <v>0</v>
      </c>
      <c r="N48" s="253">
        <v>1.8000000000000001E-4</v>
      </c>
      <c r="O48" s="253">
        <f>ROUND(E48*N48,2)</f>
        <v>0</v>
      </c>
      <c r="P48" s="253">
        <v>0</v>
      </c>
      <c r="Q48" s="253">
        <f>ROUND(E48*P48,2)</f>
        <v>0</v>
      </c>
      <c r="R48" s="255"/>
      <c r="S48" s="255" t="s">
        <v>195</v>
      </c>
      <c r="T48" s="256" t="s">
        <v>196</v>
      </c>
      <c r="U48" s="220">
        <v>0</v>
      </c>
      <c r="V48" s="220">
        <f>ROUND(E48*U48,2)</f>
        <v>0</v>
      </c>
      <c r="W48" s="220"/>
      <c r="X48" s="220" t="s">
        <v>605</v>
      </c>
      <c r="Y48" s="220" t="s">
        <v>197</v>
      </c>
      <c r="Z48" s="209"/>
      <c r="AA48" s="209"/>
      <c r="AB48" s="209"/>
      <c r="AC48" s="209"/>
      <c r="AD48" s="209"/>
      <c r="AE48" s="209"/>
      <c r="AF48" s="209"/>
      <c r="AG48" s="209" t="s">
        <v>606</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2.5" outlineLevel="1" x14ac:dyDescent="0.2">
      <c r="A49" s="250">
        <v>37</v>
      </c>
      <c r="B49" s="251" t="s">
        <v>1328</v>
      </c>
      <c r="C49" s="258" t="s">
        <v>1329</v>
      </c>
      <c r="D49" s="252" t="s">
        <v>291</v>
      </c>
      <c r="E49" s="253">
        <v>3</v>
      </c>
      <c r="F49" s="254"/>
      <c r="G49" s="255">
        <f>ROUND(E49*F49,2)</f>
        <v>0</v>
      </c>
      <c r="H49" s="254"/>
      <c r="I49" s="255">
        <f>ROUND(E49*H49,2)</f>
        <v>0</v>
      </c>
      <c r="J49" s="254"/>
      <c r="K49" s="255">
        <f>ROUND(E49*J49,2)</f>
        <v>0</v>
      </c>
      <c r="L49" s="255">
        <v>21</v>
      </c>
      <c r="M49" s="255">
        <f>G49*(1+L49/100)</f>
        <v>0</v>
      </c>
      <c r="N49" s="253">
        <v>5.0000000000000001E-4</v>
      </c>
      <c r="O49" s="253">
        <f>ROUND(E49*N49,2)</f>
        <v>0</v>
      </c>
      <c r="P49" s="253">
        <v>0</v>
      </c>
      <c r="Q49" s="253">
        <f>ROUND(E49*P49,2)</f>
        <v>0</v>
      </c>
      <c r="R49" s="255"/>
      <c r="S49" s="255" t="s">
        <v>195</v>
      </c>
      <c r="T49" s="256" t="s">
        <v>196</v>
      </c>
      <c r="U49" s="220">
        <v>0</v>
      </c>
      <c r="V49" s="220">
        <f>ROUND(E49*U49,2)</f>
        <v>0</v>
      </c>
      <c r="W49" s="220"/>
      <c r="X49" s="220" t="s">
        <v>605</v>
      </c>
      <c r="Y49" s="220" t="s">
        <v>197</v>
      </c>
      <c r="Z49" s="209"/>
      <c r="AA49" s="209"/>
      <c r="AB49" s="209"/>
      <c r="AC49" s="209"/>
      <c r="AD49" s="209"/>
      <c r="AE49" s="209"/>
      <c r="AF49" s="209"/>
      <c r="AG49" s="209" t="s">
        <v>606</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50">
        <v>38</v>
      </c>
      <c r="B50" s="251" t="s">
        <v>1330</v>
      </c>
      <c r="C50" s="258" t="s">
        <v>1331</v>
      </c>
      <c r="D50" s="252" t="s">
        <v>291</v>
      </c>
      <c r="E50" s="253">
        <v>6</v>
      </c>
      <c r="F50" s="254"/>
      <c r="G50" s="255">
        <f>ROUND(E50*F50,2)</f>
        <v>0</v>
      </c>
      <c r="H50" s="254"/>
      <c r="I50" s="255">
        <f>ROUND(E50*H50,2)</f>
        <v>0</v>
      </c>
      <c r="J50" s="254"/>
      <c r="K50" s="255">
        <f>ROUND(E50*J50,2)</f>
        <v>0</v>
      </c>
      <c r="L50" s="255">
        <v>21</v>
      </c>
      <c r="M50" s="255">
        <f>G50*(1+L50/100)</f>
        <v>0</v>
      </c>
      <c r="N50" s="253">
        <v>5.0000000000000001E-4</v>
      </c>
      <c r="O50" s="253">
        <f>ROUND(E50*N50,2)</f>
        <v>0</v>
      </c>
      <c r="P50" s="253">
        <v>0</v>
      </c>
      <c r="Q50" s="253">
        <f>ROUND(E50*P50,2)</f>
        <v>0</v>
      </c>
      <c r="R50" s="255"/>
      <c r="S50" s="255" t="s">
        <v>195</v>
      </c>
      <c r="T50" s="256" t="s">
        <v>196</v>
      </c>
      <c r="U50" s="220">
        <v>0</v>
      </c>
      <c r="V50" s="220">
        <f>ROUND(E50*U50,2)</f>
        <v>0</v>
      </c>
      <c r="W50" s="220"/>
      <c r="X50" s="220" t="s">
        <v>605</v>
      </c>
      <c r="Y50" s="220" t="s">
        <v>197</v>
      </c>
      <c r="Z50" s="209"/>
      <c r="AA50" s="209"/>
      <c r="AB50" s="209"/>
      <c r="AC50" s="209"/>
      <c r="AD50" s="209"/>
      <c r="AE50" s="209"/>
      <c r="AF50" s="209"/>
      <c r="AG50" s="209" t="s">
        <v>606</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50">
        <v>39</v>
      </c>
      <c r="B51" s="251" t="s">
        <v>1332</v>
      </c>
      <c r="C51" s="258" t="s">
        <v>1333</v>
      </c>
      <c r="D51" s="252" t="s">
        <v>291</v>
      </c>
      <c r="E51" s="253">
        <v>15</v>
      </c>
      <c r="F51" s="254"/>
      <c r="G51" s="255">
        <f>ROUND(E51*F51,2)</f>
        <v>0</v>
      </c>
      <c r="H51" s="254"/>
      <c r="I51" s="255">
        <f>ROUND(E51*H51,2)</f>
        <v>0</v>
      </c>
      <c r="J51" s="254"/>
      <c r="K51" s="255">
        <f>ROUND(E51*J51,2)</f>
        <v>0</v>
      </c>
      <c r="L51" s="255">
        <v>21</v>
      </c>
      <c r="M51" s="255">
        <f>G51*(1+L51/100)</f>
        <v>0</v>
      </c>
      <c r="N51" s="253">
        <v>5.0000000000000001E-4</v>
      </c>
      <c r="O51" s="253">
        <f>ROUND(E51*N51,2)</f>
        <v>0.01</v>
      </c>
      <c r="P51" s="253">
        <v>0</v>
      </c>
      <c r="Q51" s="253">
        <f>ROUND(E51*P51,2)</f>
        <v>0</v>
      </c>
      <c r="R51" s="255"/>
      <c r="S51" s="255" t="s">
        <v>195</v>
      </c>
      <c r="T51" s="256" t="s">
        <v>196</v>
      </c>
      <c r="U51" s="220">
        <v>0</v>
      </c>
      <c r="V51" s="220">
        <f>ROUND(E51*U51,2)</f>
        <v>0</v>
      </c>
      <c r="W51" s="220"/>
      <c r="X51" s="220" t="s">
        <v>605</v>
      </c>
      <c r="Y51" s="220" t="s">
        <v>197</v>
      </c>
      <c r="Z51" s="209"/>
      <c r="AA51" s="209"/>
      <c r="AB51" s="209"/>
      <c r="AC51" s="209"/>
      <c r="AD51" s="209"/>
      <c r="AE51" s="209"/>
      <c r="AF51" s="209"/>
      <c r="AG51" s="209" t="s">
        <v>606</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2.5" outlineLevel="1" x14ac:dyDescent="0.2">
      <c r="A52" s="250">
        <v>40</v>
      </c>
      <c r="B52" s="251" t="s">
        <v>1334</v>
      </c>
      <c r="C52" s="258" t="s">
        <v>1335</v>
      </c>
      <c r="D52" s="252" t="s">
        <v>291</v>
      </c>
      <c r="E52" s="253">
        <v>1</v>
      </c>
      <c r="F52" s="254"/>
      <c r="G52" s="255">
        <f>ROUND(E52*F52,2)</f>
        <v>0</v>
      </c>
      <c r="H52" s="254"/>
      <c r="I52" s="255">
        <f>ROUND(E52*H52,2)</f>
        <v>0</v>
      </c>
      <c r="J52" s="254"/>
      <c r="K52" s="255">
        <f>ROUND(E52*J52,2)</f>
        <v>0</v>
      </c>
      <c r="L52" s="255">
        <v>21</v>
      </c>
      <c r="M52" s="255">
        <f>G52*(1+L52/100)</f>
        <v>0</v>
      </c>
      <c r="N52" s="253">
        <v>5.0000000000000001E-4</v>
      </c>
      <c r="O52" s="253">
        <f>ROUND(E52*N52,2)</f>
        <v>0</v>
      </c>
      <c r="P52" s="253">
        <v>0</v>
      </c>
      <c r="Q52" s="253">
        <f>ROUND(E52*P52,2)</f>
        <v>0</v>
      </c>
      <c r="R52" s="255"/>
      <c r="S52" s="255" t="s">
        <v>195</v>
      </c>
      <c r="T52" s="256" t="s">
        <v>196</v>
      </c>
      <c r="U52" s="220">
        <v>0</v>
      </c>
      <c r="V52" s="220">
        <f>ROUND(E52*U52,2)</f>
        <v>0</v>
      </c>
      <c r="W52" s="220"/>
      <c r="X52" s="220" t="s">
        <v>605</v>
      </c>
      <c r="Y52" s="220" t="s">
        <v>197</v>
      </c>
      <c r="Z52" s="209"/>
      <c r="AA52" s="209"/>
      <c r="AB52" s="209"/>
      <c r="AC52" s="209"/>
      <c r="AD52" s="209"/>
      <c r="AE52" s="209"/>
      <c r="AF52" s="209"/>
      <c r="AG52" s="209" t="s">
        <v>606</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x14ac:dyDescent="0.2">
      <c r="A53" s="223" t="s">
        <v>190</v>
      </c>
      <c r="B53" s="224" t="s">
        <v>157</v>
      </c>
      <c r="C53" s="242" t="s">
        <v>158</v>
      </c>
      <c r="D53" s="225"/>
      <c r="E53" s="226"/>
      <c r="F53" s="227"/>
      <c r="G53" s="227">
        <f>SUMIF(AG54:AG58,"&lt;&gt;NOR",G54:G58)</f>
        <v>0</v>
      </c>
      <c r="H53" s="227"/>
      <c r="I53" s="227">
        <f>SUM(I54:I58)</f>
        <v>0</v>
      </c>
      <c r="J53" s="227"/>
      <c r="K53" s="227">
        <f>SUM(K54:K58)</f>
        <v>0</v>
      </c>
      <c r="L53" s="227"/>
      <c r="M53" s="227">
        <f>SUM(M54:M58)</f>
        <v>0</v>
      </c>
      <c r="N53" s="226"/>
      <c r="O53" s="226">
        <f>SUM(O54:O58)</f>
        <v>0</v>
      </c>
      <c r="P53" s="226"/>
      <c r="Q53" s="226">
        <f>SUM(Q54:Q58)</f>
        <v>0</v>
      </c>
      <c r="R53" s="227"/>
      <c r="S53" s="227"/>
      <c r="T53" s="228"/>
      <c r="U53" s="222"/>
      <c r="V53" s="222">
        <f>SUM(V54:V58)</f>
        <v>4.2</v>
      </c>
      <c r="W53" s="222"/>
      <c r="X53" s="222"/>
      <c r="Y53" s="222"/>
      <c r="AG53" t="s">
        <v>191</v>
      </c>
    </row>
    <row r="54" spans="1:60" outlineLevel="1" x14ac:dyDescent="0.2">
      <c r="A54" s="250">
        <v>41</v>
      </c>
      <c r="B54" s="251" t="s">
        <v>495</v>
      </c>
      <c r="C54" s="258" t="s">
        <v>496</v>
      </c>
      <c r="D54" s="252" t="s">
        <v>451</v>
      </c>
      <c r="E54" s="253">
        <v>2.7246000000000001</v>
      </c>
      <c r="F54" s="254"/>
      <c r="G54" s="255">
        <f>ROUND(E54*F54,2)</f>
        <v>0</v>
      </c>
      <c r="H54" s="254"/>
      <c r="I54" s="255">
        <f>ROUND(E54*H54,2)</f>
        <v>0</v>
      </c>
      <c r="J54" s="254"/>
      <c r="K54" s="255">
        <f>ROUND(E54*J54,2)</f>
        <v>0</v>
      </c>
      <c r="L54" s="255">
        <v>21</v>
      </c>
      <c r="M54" s="255">
        <f>G54*(1+L54/100)</f>
        <v>0</v>
      </c>
      <c r="N54" s="253">
        <v>0</v>
      </c>
      <c r="O54" s="253">
        <f>ROUND(E54*N54,2)</f>
        <v>0</v>
      </c>
      <c r="P54" s="253">
        <v>0</v>
      </c>
      <c r="Q54" s="253">
        <f>ROUND(E54*P54,2)</f>
        <v>0</v>
      </c>
      <c r="R54" s="255"/>
      <c r="S54" s="255" t="s">
        <v>195</v>
      </c>
      <c r="T54" s="256" t="s">
        <v>196</v>
      </c>
      <c r="U54" s="220">
        <v>0.49</v>
      </c>
      <c r="V54" s="220">
        <f>ROUND(E54*U54,2)</f>
        <v>1.34</v>
      </c>
      <c r="W54" s="220"/>
      <c r="X54" s="220" t="s">
        <v>231</v>
      </c>
      <c r="Y54" s="220" t="s">
        <v>197</v>
      </c>
      <c r="Z54" s="209"/>
      <c r="AA54" s="209"/>
      <c r="AB54" s="209"/>
      <c r="AC54" s="209"/>
      <c r="AD54" s="209"/>
      <c r="AE54" s="209"/>
      <c r="AF54" s="209"/>
      <c r="AG54" s="209" t="s">
        <v>497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50">
        <v>42</v>
      </c>
      <c r="B55" s="251" t="s">
        <v>499</v>
      </c>
      <c r="C55" s="258" t="s">
        <v>500</v>
      </c>
      <c r="D55" s="252" t="s">
        <v>451</v>
      </c>
      <c r="E55" s="253">
        <v>2.7246000000000001</v>
      </c>
      <c r="F55" s="254"/>
      <c r="G55" s="255">
        <f>ROUND(E55*F55,2)</f>
        <v>0</v>
      </c>
      <c r="H55" s="254"/>
      <c r="I55" s="255">
        <f>ROUND(E55*H55,2)</f>
        <v>0</v>
      </c>
      <c r="J55" s="254"/>
      <c r="K55" s="255">
        <f>ROUND(E55*J55,2)</f>
        <v>0</v>
      </c>
      <c r="L55" s="255">
        <v>21</v>
      </c>
      <c r="M55" s="255">
        <f>G55*(1+L55/100)</f>
        <v>0</v>
      </c>
      <c r="N55" s="253">
        <v>0</v>
      </c>
      <c r="O55" s="253">
        <f>ROUND(E55*N55,2)</f>
        <v>0</v>
      </c>
      <c r="P55" s="253">
        <v>0</v>
      </c>
      <c r="Q55" s="253">
        <f>ROUND(E55*P55,2)</f>
        <v>0</v>
      </c>
      <c r="R55" s="255"/>
      <c r="S55" s="255" t="s">
        <v>195</v>
      </c>
      <c r="T55" s="256" t="s">
        <v>196</v>
      </c>
      <c r="U55" s="220">
        <v>0</v>
      </c>
      <c r="V55" s="220">
        <f>ROUND(E55*U55,2)</f>
        <v>0</v>
      </c>
      <c r="W55" s="220"/>
      <c r="X55" s="220" t="s">
        <v>231</v>
      </c>
      <c r="Y55" s="220" t="s">
        <v>197</v>
      </c>
      <c r="Z55" s="209"/>
      <c r="AA55" s="209"/>
      <c r="AB55" s="209"/>
      <c r="AC55" s="209"/>
      <c r="AD55" s="209"/>
      <c r="AE55" s="209"/>
      <c r="AF55" s="209"/>
      <c r="AG55" s="209" t="s">
        <v>497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50">
        <v>43</v>
      </c>
      <c r="B56" s="251" t="s">
        <v>501</v>
      </c>
      <c r="C56" s="258" t="s">
        <v>502</v>
      </c>
      <c r="D56" s="252" t="s">
        <v>451</v>
      </c>
      <c r="E56" s="253">
        <v>2.7246000000000001</v>
      </c>
      <c r="F56" s="254"/>
      <c r="G56" s="255">
        <f>ROUND(E56*F56,2)</f>
        <v>0</v>
      </c>
      <c r="H56" s="254"/>
      <c r="I56" s="255">
        <f>ROUND(E56*H56,2)</f>
        <v>0</v>
      </c>
      <c r="J56" s="254"/>
      <c r="K56" s="255">
        <f>ROUND(E56*J56,2)</f>
        <v>0</v>
      </c>
      <c r="L56" s="255">
        <v>21</v>
      </c>
      <c r="M56" s="255">
        <f>G56*(1+L56/100)</f>
        <v>0</v>
      </c>
      <c r="N56" s="253">
        <v>0</v>
      </c>
      <c r="O56" s="253">
        <f>ROUND(E56*N56,2)</f>
        <v>0</v>
      </c>
      <c r="P56" s="253">
        <v>0</v>
      </c>
      <c r="Q56" s="253">
        <f>ROUND(E56*P56,2)</f>
        <v>0</v>
      </c>
      <c r="R56" s="255"/>
      <c r="S56" s="255" t="s">
        <v>195</v>
      </c>
      <c r="T56" s="256" t="s">
        <v>196</v>
      </c>
      <c r="U56" s="220">
        <v>0.94199999999999995</v>
      </c>
      <c r="V56" s="220">
        <f>ROUND(E56*U56,2)</f>
        <v>2.57</v>
      </c>
      <c r="W56" s="220"/>
      <c r="X56" s="220" t="s">
        <v>231</v>
      </c>
      <c r="Y56" s="220" t="s">
        <v>197</v>
      </c>
      <c r="Z56" s="209"/>
      <c r="AA56" s="209"/>
      <c r="AB56" s="209"/>
      <c r="AC56" s="209"/>
      <c r="AD56" s="209"/>
      <c r="AE56" s="209"/>
      <c r="AF56" s="209"/>
      <c r="AG56" s="209" t="s">
        <v>497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2.5" outlineLevel="1" x14ac:dyDescent="0.2">
      <c r="A57" s="250">
        <v>44</v>
      </c>
      <c r="B57" s="251" t="s">
        <v>503</v>
      </c>
      <c r="C57" s="258" t="s">
        <v>504</v>
      </c>
      <c r="D57" s="252" t="s">
        <v>451</v>
      </c>
      <c r="E57" s="253">
        <v>2.7246000000000001</v>
      </c>
      <c r="F57" s="254"/>
      <c r="G57" s="255">
        <f>ROUND(E57*F57,2)</f>
        <v>0</v>
      </c>
      <c r="H57" s="254"/>
      <c r="I57" s="255">
        <f>ROUND(E57*H57,2)</f>
        <v>0</v>
      </c>
      <c r="J57" s="254"/>
      <c r="K57" s="255">
        <f>ROUND(E57*J57,2)</f>
        <v>0</v>
      </c>
      <c r="L57" s="255">
        <v>21</v>
      </c>
      <c r="M57" s="255">
        <f>G57*(1+L57/100)</f>
        <v>0</v>
      </c>
      <c r="N57" s="253">
        <v>0</v>
      </c>
      <c r="O57" s="253">
        <f>ROUND(E57*N57,2)</f>
        <v>0</v>
      </c>
      <c r="P57" s="253">
        <v>0</v>
      </c>
      <c r="Q57" s="253">
        <f>ROUND(E57*P57,2)</f>
        <v>0</v>
      </c>
      <c r="R57" s="255"/>
      <c r="S57" s="255" t="s">
        <v>195</v>
      </c>
      <c r="T57" s="256" t="s">
        <v>196</v>
      </c>
      <c r="U57" s="220">
        <v>0.105</v>
      </c>
      <c r="V57" s="220">
        <f>ROUND(E57*U57,2)</f>
        <v>0.28999999999999998</v>
      </c>
      <c r="W57" s="220"/>
      <c r="X57" s="220" t="s">
        <v>231</v>
      </c>
      <c r="Y57" s="220" t="s">
        <v>197</v>
      </c>
      <c r="Z57" s="209"/>
      <c r="AA57" s="209"/>
      <c r="AB57" s="209"/>
      <c r="AC57" s="209"/>
      <c r="AD57" s="209"/>
      <c r="AE57" s="209"/>
      <c r="AF57" s="209"/>
      <c r="AG57" s="209" t="s">
        <v>497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2.5" outlineLevel="1" x14ac:dyDescent="0.2">
      <c r="A58" s="250">
        <v>45</v>
      </c>
      <c r="B58" s="251" t="s">
        <v>1336</v>
      </c>
      <c r="C58" s="258" t="s">
        <v>1337</v>
      </c>
      <c r="D58" s="252" t="s">
        <v>451</v>
      </c>
      <c r="E58" s="253">
        <v>2.7246000000000001</v>
      </c>
      <c r="F58" s="254"/>
      <c r="G58" s="255">
        <f>ROUND(E58*F58,2)</f>
        <v>0</v>
      </c>
      <c r="H58" s="254"/>
      <c r="I58" s="255">
        <f>ROUND(E58*H58,2)</f>
        <v>0</v>
      </c>
      <c r="J58" s="254"/>
      <c r="K58" s="255">
        <f>ROUND(E58*J58,2)</f>
        <v>0</v>
      </c>
      <c r="L58" s="255">
        <v>21</v>
      </c>
      <c r="M58" s="255">
        <f>G58*(1+L58/100)</f>
        <v>0</v>
      </c>
      <c r="N58" s="253">
        <v>0</v>
      </c>
      <c r="O58" s="253">
        <f>ROUND(E58*N58,2)</f>
        <v>0</v>
      </c>
      <c r="P58" s="253">
        <v>0</v>
      </c>
      <c r="Q58" s="253">
        <f>ROUND(E58*P58,2)</f>
        <v>0</v>
      </c>
      <c r="R58" s="255"/>
      <c r="S58" s="255" t="s">
        <v>195</v>
      </c>
      <c r="T58" s="256" t="s">
        <v>196</v>
      </c>
      <c r="U58" s="220">
        <v>0</v>
      </c>
      <c r="V58" s="220">
        <f>ROUND(E58*U58,2)</f>
        <v>0</v>
      </c>
      <c r="W58" s="220"/>
      <c r="X58" s="220" t="s">
        <v>231</v>
      </c>
      <c r="Y58" s="220" t="s">
        <v>197</v>
      </c>
      <c r="Z58" s="209"/>
      <c r="AA58" s="209"/>
      <c r="AB58" s="209"/>
      <c r="AC58" s="209"/>
      <c r="AD58" s="209"/>
      <c r="AE58" s="209"/>
      <c r="AF58" s="209"/>
      <c r="AG58" s="209" t="s">
        <v>497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x14ac:dyDescent="0.2">
      <c r="A59" s="223" t="s">
        <v>190</v>
      </c>
      <c r="B59" s="224" t="s">
        <v>161</v>
      </c>
      <c r="C59" s="242" t="s">
        <v>28</v>
      </c>
      <c r="D59" s="225"/>
      <c r="E59" s="226"/>
      <c r="F59" s="227"/>
      <c r="G59" s="227">
        <f>SUMIF(AG60:AG63,"&lt;&gt;NOR",G60:G63)</f>
        <v>0</v>
      </c>
      <c r="H59" s="227"/>
      <c r="I59" s="227">
        <f>SUM(I60:I63)</f>
        <v>0</v>
      </c>
      <c r="J59" s="227"/>
      <c r="K59" s="227">
        <f>SUM(K60:K63)</f>
        <v>0</v>
      </c>
      <c r="L59" s="227"/>
      <c r="M59" s="227">
        <f>SUM(M60:M63)</f>
        <v>0</v>
      </c>
      <c r="N59" s="226"/>
      <c r="O59" s="226">
        <f>SUM(O60:O63)</f>
        <v>0</v>
      </c>
      <c r="P59" s="226"/>
      <c r="Q59" s="226">
        <f>SUM(Q60:Q63)</f>
        <v>0</v>
      </c>
      <c r="R59" s="227"/>
      <c r="S59" s="227"/>
      <c r="T59" s="228"/>
      <c r="U59" s="222"/>
      <c r="V59" s="222">
        <f>SUM(V60:V63)</f>
        <v>44</v>
      </c>
      <c r="W59" s="222"/>
      <c r="X59" s="222"/>
      <c r="Y59" s="222"/>
      <c r="AG59" t="s">
        <v>191</v>
      </c>
    </row>
    <row r="60" spans="1:60" outlineLevel="1" x14ac:dyDescent="0.2">
      <c r="A60" s="233">
        <v>46</v>
      </c>
      <c r="B60" s="234" t="s">
        <v>1338</v>
      </c>
      <c r="C60" s="243" t="s">
        <v>1339</v>
      </c>
      <c r="D60" s="235" t="s">
        <v>1119</v>
      </c>
      <c r="E60" s="236">
        <v>28</v>
      </c>
      <c r="F60" s="237"/>
      <c r="G60" s="238">
        <f>ROUND(E60*F60,2)</f>
        <v>0</v>
      </c>
      <c r="H60" s="237"/>
      <c r="I60" s="238">
        <f>ROUND(E60*H60,2)</f>
        <v>0</v>
      </c>
      <c r="J60" s="237"/>
      <c r="K60" s="238">
        <f>ROUND(E60*J60,2)</f>
        <v>0</v>
      </c>
      <c r="L60" s="238">
        <v>21</v>
      </c>
      <c r="M60" s="238">
        <f>G60*(1+L60/100)</f>
        <v>0</v>
      </c>
      <c r="N60" s="236">
        <v>0</v>
      </c>
      <c r="O60" s="236">
        <f>ROUND(E60*N60,2)</f>
        <v>0</v>
      </c>
      <c r="P60" s="236">
        <v>0</v>
      </c>
      <c r="Q60" s="236">
        <f>ROUND(E60*P60,2)</f>
        <v>0</v>
      </c>
      <c r="R60" s="238"/>
      <c r="S60" s="238" t="s">
        <v>195</v>
      </c>
      <c r="T60" s="239" t="s">
        <v>196</v>
      </c>
      <c r="U60" s="220">
        <v>1</v>
      </c>
      <c r="V60" s="220">
        <f>ROUND(E60*U60,2)</f>
        <v>28</v>
      </c>
      <c r="W60" s="220"/>
      <c r="X60" s="220" t="s">
        <v>1120</v>
      </c>
      <c r="Y60" s="220" t="s">
        <v>197</v>
      </c>
      <c r="Z60" s="209"/>
      <c r="AA60" s="209"/>
      <c r="AB60" s="209"/>
      <c r="AC60" s="209"/>
      <c r="AD60" s="209"/>
      <c r="AE60" s="209"/>
      <c r="AF60" s="209"/>
      <c r="AG60" s="209" t="s">
        <v>1121</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2" x14ac:dyDescent="0.2">
      <c r="A61" s="216"/>
      <c r="B61" s="217"/>
      <c r="C61" s="257" t="s">
        <v>1340</v>
      </c>
      <c r="D61" s="248"/>
      <c r="E61" s="249">
        <v>20</v>
      </c>
      <c r="F61" s="220"/>
      <c r="G61" s="220"/>
      <c r="H61" s="220"/>
      <c r="I61" s="220"/>
      <c r="J61" s="220"/>
      <c r="K61" s="220"/>
      <c r="L61" s="220"/>
      <c r="M61" s="220"/>
      <c r="N61" s="219"/>
      <c r="O61" s="219"/>
      <c r="P61" s="219"/>
      <c r="Q61" s="219"/>
      <c r="R61" s="220"/>
      <c r="S61" s="220"/>
      <c r="T61" s="220"/>
      <c r="U61" s="220"/>
      <c r="V61" s="220"/>
      <c r="W61" s="220"/>
      <c r="X61" s="220"/>
      <c r="Y61" s="220"/>
      <c r="Z61" s="209"/>
      <c r="AA61" s="209"/>
      <c r="AB61" s="209"/>
      <c r="AC61" s="209"/>
      <c r="AD61" s="209"/>
      <c r="AE61" s="209"/>
      <c r="AF61" s="209"/>
      <c r="AG61" s="209" t="s">
        <v>234</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3" x14ac:dyDescent="0.2">
      <c r="A62" s="216"/>
      <c r="B62" s="217"/>
      <c r="C62" s="257" t="s">
        <v>1341</v>
      </c>
      <c r="D62" s="248"/>
      <c r="E62" s="249">
        <v>8</v>
      </c>
      <c r="F62" s="220"/>
      <c r="G62" s="220"/>
      <c r="H62" s="220"/>
      <c r="I62" s="220"/>
      <c r="J62" s="220"/>
      <c r="K62" s="220"/>
      <c r="L62" s="220"/>
      <c r="M62" s="220"/>
      <c r="N62" s="219"/>
      <c r="O62" s="219"/>
      <c r="P62" s="219"/>
      <c r="Q62" s="219"/>
      <c r="R62" s="220"/>
      <c r="S62" s="220"/>
      <c r="T62" s="220"/>
      <c r="U62" s="220"/>
      <c r="V62" s="220"/>
      <c r="W62" s="220"/>
      <c r="X62" s="220"/>
      <c r="Y62" s="220"/>
      <c r="Z62" s="209"/>
      <c r="AA62" s="209"/>
      <c r="AB62" s="209"/>
      <c r="AC62" s="209"/>
      <c r="AD62" s="209"/>
      <c r="AE62" s="209"/>
      <c r="AF62" s="209"/>
      <c r="AG62" s="209" t="s">
        <v>234</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33">
        <v>47</v>
      </c>
      <c r="B63" s="234" t="s">
        <v>1342</v>
      </c>
      <c r="C63" s="243" t="s">
        <v>1343</v>
      </c>
      <c r="D63" s="235" t="s">
        <v>1119</v>
      </c>
      <c r="E63" s="236">
        <v>16</v>
      </c>
      <c r="F63" s="237"/>
      <c r="G63" s="238">
        <f>ROUND(E63*F63,2)</f>
        <v>0</v>
      </c>
      <c r="H63" s="237"/>
      <c r="I63" s="238">
        <f>ROUND(E63*H63,2)</f>
        <v>0</v>
      </c>
      <c r="J63" s="237"/>
      <c r="K63" s="238">
        <f>ROUND(E63*J63,2)</f>
        <v>0</v>
      </c>
      <c r="L63" s="238">
        <v>21</v>
      </c>
      <c r="M63" s="238">
        <f>G63*(1+L63/100)</f>
        <v>0</v>
      </c>
      <c r="N63" s="236">
        <v>0</v>
      </c>
      <c r="O63" s="236">
        <f>ROUND(E63*N63,2)</f>
        <v>0</v>
      </c>
      <c r="P63" s="236">
        <v>0</v>
      </c>
      <c r="Q63" s="236">
        <f>ROUND(E63*P63,2)</f>
        <v>0</v>
      </c>
      <c r="R63" s="238"/>
      <c r="S63" s="238" t="s">
        <v>195</v>
      </c>
      <c r="T63" s="239" t="s">
        <v>196</v>
      </c>
      <c r="U63" s="220">
        <v>1</v>
      </c>
      <c r="V63" s="220">
        <f>ROUND(E63*U63,2)</f>
        <v>16</v>
      </c>
      <c r="W63" s="220"/>
      <c r="X63" s="220" t="s">
        <v>1120</v>
      </c>
      <c r="Y63" s="220" t="s">
        <v>197</v>
      </c>
      <c r="Z63" s="209"/>
      <c r="AA63" s="209"/>
      <c r="AB63" s="209"/>
      <c r="AC63" s="209"/>
      <c r="AD63" s="209"/>
      <c r="AE63" s="209"/>
      <c r="AF63" s="209"/>
      <c r="AG63" s="209" t="s">
        <v>1121</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x14ac:dyDescent="0.2">
      <c r="A64" s="3"/>
      <c r="B64" s="4"/>
      <c r="C64" s="245"/>
      <c r="D64" s="6"/>
      <c r="E64" s="3"/>
      <c r="F64" s="3"/>
      <c r="G64" s="3"/>
      <c r="H64" s="3"/>
      <c r="I64" s="3"/>
      <c r="J64" s="3"/>
      <c r="K64" s="3"/>
      <c r="L64" s="3"/>
      <c r="M64" s="3"/>
      <c r="N64" s="3"/>
      <c r="O64" s="3"/>
      <c r="P64" s="3"/>
      <c r="Q64" s="3"/>
      <c r="R64" s="3"/>
      <c r="S64" s="3"/>
      <c r="T64" s="3"/>
      <c r="U64" s="3"/>
      <c r="V64" s="3"/>
      <c r="W64" s="3"/>
      <c r="X64" s="3"/>
      <c r="Y64" s="3"/>
      <c r="AE64">
        <v>15</v>
      </c>
      <c r="AF64">
        <v>21</v>
      </c>
      <c r="AG64" t="s">
        <v>176</v>
      </c>
    </row>
    <row r="65" spans="1:33" x14ac:dyDescent="0.2">
      <c r="A65" s="212"/>
      <c r="B65" s="213" t="s">
        <v>29</v>
      </c>
      <c r="C65" s="246"/>
      <c r="D65" s="214"/>
      <c r="E65" s="215"/>
      <c r="F65" s="215"/>
      <c r="G65" s="232">
        <f>G8+G11+G18+G20+G53+G59</f>
        <v>0</v>
      </c>
      <c r="H65" s="3"/>
      <c r="I65" s="3"/>
      <c r="J65" s="3"/>
      <c r="K65" s="3"/>
      <c r="L65" s="3"/>
      <c r="M65" s="3"/>
      <c r="N65" s="3"/>
      <c r="O65" s="3"/>
      <c r="P65" s="3"/>
      <c r="Q65" s="3"/>
      <c r="R65" s="3"/>
      <c r="S65" s="3"/>
      <c r="T65" s="3"/>
      <c r="U65" s="3"/>
      <c r="V65" s="3"/>
      <c r="W65" s="3"/>
      <c r="X65" s="3"/>
      <c r="Y65" s="3"/>
      <c r="AE65">
        <f>SUMIF(L7:L63,AE64,G7:G63)</f>
        <v>0</v>
      </c>
      <c r="AF65">
        <f>SUMIF(L7:L63,AF64,G7:G63)</f>
        <v>0</v>
      </c>
      <c r="AG65" t="s">
        <v>225</v>
      </c>
    </row>
    <row r="66" spans="1:33" x14ac:dyDescent="0.2">
      <c r="C66" s="247"/>
      <c r="D66" s="10"/>
      <c r="AG66" t="s">
        <v>226</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xLLm3c2tSDFkCSm+mlWVQkFaXUa+K1MWGhsaxJActaVee5ujyYcUWRZqaCbFRsv3dDuIzLr9E3NDeccmEj9Sg==" saltValue="GEGEA9XbLY0eVuYR01v2V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VRN VRN Naklady</vt:lpstr>
      <vt:lpstr>2022-08-18 01 Pol</vt:lpstr>
      <vt:lpstr>2022-08-18 02 Pol</vt:lpstr>
      <vt:lpstr>2022-08-18 03 Pol</vt:lpstr>
      <vt:lpstr>2022-08-18 04 Pol</vt:lpstr>
      <vt:lpstr>2022-08-18 05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'2022-08-18 01 Pol'!Názvy_tisku</vt:lpstr>
      <vt:lpstr>'2022-08-18 02 Pol'!Názvy_tisku</vt:lpstr>
      <vt:lpstr>'2022-08-18 03 Pol'!Názvy_tisku</vt:lpstr>
      <vt:lpstr>'2022-08-18 04 Pol'!Názvy_tisku</vt:lpstr>
      <vt:lpstr>'2022-08-18 05 Pol'!Názvy_tisku</vt:lpstr>
      <vt:lpstr>'VRN VRN Naklady'!Názvy_tisku</vt:lpstr>
      <vt:lpstr>oadresa</vt:lpstr>
      <vt:lpstr>Stavba!Objednatel</vt:lpstr>
      <vt:lpstr>Stavba!Objekt</vt:lpstr>
      <vt:lpstr>'2022-08-18 01 Pol'!Oblast_tisku</vt:lpstr>
      <vt:lpstr>'2022-08-18 02 Pol'!Oblast_tisku</vt:lpstr>
      <vt:lpstr>'2022-08-18 03 Pol'!Oblast_tisku</vt:lpstr>
      <vt:lpstr>'2022-08-18 04 Pol'!Oblast_tisku</vt:lpstr>
      <vt:lpstr>'2022-08-18 05 Pol'!Oblast_tisku</vt:lpstr>
      <vt:lpstr>Stavba!Oblast_tisku</vt:lpstr>
      <vt:lpstr>'VRN VRN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dc:creator>
  <cp:lastModifiedBy>Alessi</cp:lastModifiedBy>
  <cp:lastPrinted>2019-03-19T12:27:02Z</cp:lastPrinted>
  <dcterms:created xsi:type="dcterms:W3CDTF">2009-04-08T07:15:50Z</dcterms:created>
  <dcterms:modified xsi:type="dcterms:W3CDTF">2023-07-27T18:22:34Z</dcterms:modified>
</cp:coreProperties>
</file>